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lousarvio 2022" sheetId="1" r:id="rId4"/>
  </sheets>
  <definedNames/>
  <calcPr/>
  <extLst>
    <ext uri="GoogleSheetsCustomDataVersion1">
      <go:sheetsCustomData xmlns:go="http://customooxmlschemas.google.com/" r:id="rId5" roundtripDataSignature="AMtx7mitoHx1TJ6uapTkHJQx/l1TdSuNNA=="/>
    </ext>
  </extLst>
</workbook>
</file>

<file path=xl/sharedStrings.xml><?xml version="1.0" encoding="utf-8"?>
<sst xmlns="http://schemas.openxmlformats.org/spreadsheetml/2006/main" count="138" uniqueCount="59">
  <si>
    <t>Budget 2023</t>
  </si>
  <si>
    <t>Reell budget 2022</t>
  </si>
  <si>
    <t>Budget 2022</t>
  </si>
  <si>
    <t>Bokslut 2021</t>
  </si>
  <si>
    <t>Bokslut 2020</t>
  </si>
  <si>
    <t>Bokslut 2019</t>
  </si>
  <si>
    <t>Bokslut 2018</t>
  </si>
  <si>
    <t>Bokslut 2017</t>
  </si>
  <si>
    <t>Idrottspolitik och intressebevakning</t>
  </si>
  <si>
    <t>3040 Understöd</t>
  </si>
  <si>
    <t>Personalkostnader</t>
  </si>
  <si>
    <t>7000 Resekostnader</t>
  </si>
  <si>
    <t>7005 Dagtraktamenten</t>
  </si>
  <si>
    <t>7010 Logi och måltider</t>
  </si>
  <si>
    <t>7015 Möteskostnader</t>
  </si>
  <si>
    <t>7020 Material och tillbehör</t>
  </si>
  <si>
    <t>7025 Utbildnings- och deltagaravgifter</t>
  </si>
  <si>
    <t>7030 Köpta tjänster</t>
  </si>
  <si>
    <t>7035 Översättningskostnader</t>
  </si>
  <si>
    <t>7295 Övriga utgifter</t>
  </si>
  <si>
    <t>Kostnadsställets resultat</t>
  </si>
  <si>
    <t xml:space="preserve">UKM-projektet </t>
  </si>
  <si>
    <t>Barometern för högskoleidrott</t>
  </si>
  <si>
    <t>Utbildning och medlemsservice</t>
  </si>
  <si>
    <t>3030 Deltagaravgifter</t>
  </si>
  <si>
    <t>Idrottsevenemang</t>
  </si>
  <si>
    <t>3020 SFM-deltagaravgifter</t>
  </si>
  <si>
    <t>7047 Redovisning av SFM-deltagaravgifter</t>
  </si>
  <si>
    <t>Kommunikation</t>
  </si>
  <si>
    <t>Föreningsverksamhet och samarbete</t>
  </si>
  <si>
    <t>7050 Möten och lobbning</t>
  </si>
  <si>
    <t>Kansli och administration</t>
  </si>
  <si>
    <t>3250 Övriga intäkter</t>
  </si>
  <si>
    <t>7075 Kostnader för medlemsavgifter</t>
  </si>
  <si>
    <t>7200 Rekreation</t>
  </si>
  <si>
    <t>7205 Företagshälsovård</t>
  </si>
  <si>
    <t>7208 Erhållna ersättningar för företagshälsovård</t>
  </si>
  <si>
    <t>7210 Lunchsedlar</t>
  </si>
  <si>
    <t>7215 Telefonkostnader</t>
  </si>
  <si>
    <t>7220 Leasinghyror (OSS)</t>
  </si>
  <si>
    <t>7225 Hyror (OSS)</t>
  </si>
  <si>
    <t>7230 Bankkostnader</t>
  </si>
  <si>
    <t>7240 Revisionstjänster</t>
  </si>
  <si>
    <t>7245 Ekonomitjänster (OSS)</t>
  </si>
  <si>
    <t>7250 Tjänster (OSS)</t>
  </si>
  <si>
    <t>8570 Avrundningsskillnader</t>
  </si>
  <si>
    <t>Medelsanskaffning</t>
  </si>
  <si>
    <t>8810 Intäkter från medlemsavgifter</t>
  </si>
  <si>
    <t>8820 Företagssamarbete</t>
  </si>
  <si>
    <t>Investeringar och finansiell verksamhet</t>
  </si>
  <si>
    <t>9280 Övriga intäkter från finansiella värdepapper</t>
  </si>
  <si>
    <t>9290 Övriga finansiella intäkter</t>
  </si>
  <si>
    <t>9550 Övriga räntekostnader</t>
  </si>
  <si>
    <t>Allmänna understöd</t>
  </si>
  <si>
    <t>9690 Allmänna understöd</t>
  </si>
  <si>
    <t>9690 Återbetalning av allmänt understöd</t>
  </si>
  <si>
    <t>Intäkter för räkenskapsperioden totalt</t>
  </si>
  <si>
    <t>Utgifter för räkenskapsperioden totalt</t>
  </si>
  <si>
    <t>Resultat för räkenskapsperioden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</si>
</sst>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Calibri"/>
      <scheme val="minor"/>
    </font>
    <font>
      <sz val="10.0"/>
      <color rgb="FF000000"/>
      <name val="Arial"/>
    </font>
    <font>
      <sz val="10.0"/>
      <color theme="1"/>
      <name val="Calibri"/>
    </font>
    <font>
      <b/>
      <sz val="14.0"/>
      <color theme="1"/>
      <name val="Arial"/>
    </font>
    <font>
      <b/>
      <sz val="14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b/>
      <sz val="12.0"/>
      <color rgb="FF000000"/>
      <name val="Arial"/>
    </font>
    <font>
      <b/>
      <sz val="12.0"/>
      <color theme="1"/>
      <name val="Arial"/>
    </font>
    <font/>
    <font>
      <b/>
      <sz val="12.0"/>
      <color theme="1"/>
      <name val="Calibri"/>
    </font>
    <font>
      <sz val="12.0"/>
      <color rgb="FF000000"/>
      <name val="Arial"/>
    </font>
    <font>
      <sz val="12.0"/>
      <color theme="1"/>
      <name val="Arial"/>
    </font>
    <font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DEDEDE"/>
        <bgColor rgb="FFDEDEDE"/>
      </patternFill>
    </fill>
  </fills>
  <borders count="10">
    <border/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 style="thick">
        <color rgb="FF000000"/>
      </top>
      <bottom/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2" fillId="0" fontId="4" numFmtId="0" xfId="0" applyAlignment="1" applyBorder="1" applyFont="1">
      <alignment horizontal="center"/>
    </xf>
    <xf borderId="0" fillId="0" fontId="1" numFmtId="0" xfId="0" applyFont="1"/>
    <xf borderId="1" fillId="0" fontId="5" numFmtId="0" xfId="0" applyBorder="1" applyFont="1"/>
    <xf borderId="2" fillId="0" fontId="5" numFmtId="0" xfId="0" applyBorder="1" applyFont="1"/>
    <xf borderId="1" fillId="0" fontId="2" numFmtId="0" xfId="0" applyBorder="1" applyFont="1"/>
    <xf borderId="2" fillId="0" fontId="6" numFmtId="0" xfId="0" applyAlignment="1" applyBorder="1" applyFont="1">
      <alignment horizontal="center" shrinkToFit="0" wrapText="1"/>
    </xf>
    <xf borderId="2" fillId="0" fontId="7" numFmtId="0" xfId="0" applyAlignment="1" applyBorder="1" applyFont="1">
      <alignment horizontal="center" shrinkToFit="0" wrapText="1"/>
    </xf>
    <xf borderId="0" fillId="0" fontId="6" numFmtId="49" xfId="0" applyAlignment="1" applyFont="1" applyNumberForma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1" fillId="0" fontId="8" numFmtId="0" xfId="0" applyAlignment="1" applyBorder="1" applyFont="1">
      <alignment horizontal="center" readingOrder="0" shrinkToFit="0" wrapText="1"/>
    </xf>
    <xf borderId="2" fillId="0" fontId="9" numFmtId="0" xfId="0" applyAlignment="1" applyBorder="1" applyFont="1">
      <alignment horizontal="center" shrinkToFit="0" wrapText="1"/>
    </xf>
    <xf borderId="2" fillId="0" fontId="8" numFmtId="0" xfId="0" applyAlignment="1" applyBorder="1" applyFont="1">
      <alignment horizontal="center" readingOrder="0" shrinkToFit="0" wrapText="1"/>
    </xf>
    <xf borderId="1" fillId="0" fontId="9" numFmtId="49" xfId="0" applyAlignment="1" applyBorder="1" applyFont="1" applyNumberFormat="1">
      <alignment horizontal="center" readingOrder="0" shrinkToFit="0" wrapText="1"/>
    </xf>
    <xf borderId="1" fillId="0" fontId="9" numFmtId="0" xfId="0" applyAlignment="1" applyBorder="1" applyFont="1">
      <alignment horizontal="center" readingOrder="0" shrinkToFit="0" wrapText="1"/>
    </xf>
    <xf borderId="0" fillId="0" fontId="8" numFmtId="0" xfId="0" applyAlignment="1" applyFont="1">
      <alignment readingOrder="0"/>
    </xf>
    <xf borderId="0" fillId="0" fontId="4" numFmtId="0" xfId="0" applyAlignment="1" applyFont="1">
      <alignment readingOrder="0"/>
    </xf>
    <xf borderId="1" fillId="0" fontId="10" numFmtId="0" xfId="0" applyBorder="1" applyFont="1"/>
    <xf borderId="2" fillId="0" fontId="10" numFmtId="0" xfId="0" applyBorder="1" applyFont="1"/>
    <xf borderId="0" fillId="0" fontId="9" numFmtId="0" xfId="0" applyFont="1"/>
    <xf borderId="2" fillId="0" fontId="6" numFmtId="0" xfId="0" applyBorder="1" applyFont="1"/>
    <xf borderId="2" fillId="0" fontId="1" numFmtId="0" xfId="0" applyBorder="1" applyFont="1"/>
    <xf borderId="1" fillId="0" fontId="1" numFmtId="0" xfId="0" applyBorder="1" applyFont="1"/>
    <xf borderId="0" fillId="0" fontId="5" numFmtId="0" xfId="0" applyFont="1"/>
    <xf borderId="0" fillId="0" fontId="9" numFmtId="0" xfId="0" applyFont="1"/>
    <xf borderId="1" fillId="0" fontId="11" numFmtId="0" xfId="0" applyBorder="1" applyFont="1"/>
    <xf borderId="2" fillId="0" fontId="9" numFmtId="0" xfId="0" applyBorder="1" applyFont="1"/>
    <xf borderId="2" fillId="0" fontId="12" numFmtId="0" xfId="0" applyBorder="1" applyFont="1"/>
    <xf borderId="1" fillId="0" fontId="12" numFmtId="0" xfId="0" applyBorder="1" applyFont="1"/>
    <xf borderId="0" fillId="0" fontId="13" numFmtId="0" xfId="0" applyFont="1"/>
    <xf borderId="1" fillId="0" fontId="13" numFmtId="0" xfId="0" applyBorder="1" applyFont="1"/>
    <xf borderId="2" fillId="0" fontId="13" numFmtId="0" xfId="0" applyBorder="1" applyFont="1"/>
    <xf borderId="3" fillId="2" fontId="14" numFmtId="4" xfId="0" applyAlignment="1" applyBorder="1" applyFill="1" applyFont="1" applyNumberFormat="1">
      <alignment vertical="bottom"/>
    </xf>
    <xf borderId="3" fillId="2" fontId="13" numFmtId="4" xfId="0" applyAlignment="1" applyBorder="1" applyFont="1" applyNumberFormat="1">
      <alignment horizontal="right" vertical="bottom"/>
    </xf>
    <xf borderId="3" fillId="3" fontId="14" numFmtId="4" xfId="0" applyAlignment="1" applyBorder="1" applyFill="1" applyFont="1" applyNumberFormat="1">
      <alignment vertical="bottom"/>
    </xf>
    <xf borderId="3" fillId="3" fontId="14" numFmtId="0" xfId="0" applyAlignment="1" applyBorder="1" applyFont="1">
      <alignment vertical="bottom"/>
    </xf>
    <xf borderId="3" fillId="2" fontId="9" numFmtId="4" xfId="0" applyAlignment="1" applyBorder="1" applyFont="1" applyNumberFormat="1">
      <alignment horizontal="right" vertical="bottom"/>
    </xf>
    <xf borderId="3" fillId="3" fontId="9" numFmtId="4" xfId="0" applyAlignment="1" applyBorder="1" applyFont="1" applyNumberFormat="1">
      <alignment horizontal="right" vertical="bottom"/>
    </xf>
    <xf borderId="3" fillId="3" fontId="13" numFmtId="4" xfId="0" applyAlignment="1" applyBorder="1" applyFont="1" applyNumberFormat="1">
      <alignment horizontal="right" vertical="bottom"/>
    </xf>
    <xf borderId="4" fillId="0" fontId="13" numFmtId="0" xfId="0" applyBorder="1" applyFont="1"/>
    <xf borderId="5" fillId="0" fontId="11" numFmtId="4" xfId="0" applyBorder="1" applyFont="1" applyNumberFormat="1"/>
    <xf borderId="2" fillId="0" fontId="13" numFmtId="4" xfId="0" applyBorder="1" applyFont="1" applyNumberFormat="1"/>
    <xf borderId="2" fillId="0" fontId="12" numFmtId="4" xfId="0" applyBorder="1" applyFont="1" applyNumberFormat="1"/>
    <xf borderId="1" fillId="0" fontId="12" numFmtId="4" xfId="0" applyBorder="1" applyFont="1" applyNumberFormat="1"/>
    <xf borderId="4" fillId="0" fontId="13" numFmtId="4" xfId="0" applyBorder="1" applyFont="1" applyNumberFormat="1"/>
    <xf borderId="5" fillId="0" fontId="13" numFmtId="4" xfId="0" applyBorder="1" applyFont="1" applyNumberFormat="1"/>
    <xf borderId="6" fillId="0" fontId="13" numFmtId="4" xfId="0" applyBorder="1" applyFont="1" applyNumberFormat="1"/>
    <xf borderId="0" fillId="0" fontId="13" numFmtId="0" xfId="0" applyFont="1"/>
    <xf borderId="3" fillId="0" fontId="13" numFmtId="4" xfId="0" applyAlignment="1" applyBorder="1" applyFont="1" applyNumberFormat="1">
      <alignment vertical="bottom"/>
    </xf>
    <xf borderId="3" fillId="0" fontId="13" numFmtId="0" xfId="0" applyAlignment="1" applyBorder="1" applyFont="1">
      <alignment vertical="bottom"/>
    </xf>
    <xf borderId="3" fillId="4" fontId="13" numFmtId="0" xfId="0" applyAlignment="1" applyBorder="1" applyFill="1" applyFont="1">
      <alignment vertical="bottom"/>
    </xf>
    <xf borderId="3" fillId="4" fontId="13" numFmtId="4" xfId="0" applyAlignment="1" applyBorder="1" applyFont="1" applyNumberFormat="1">
      <alignment vertical="bottom"/>
    </xf>
    <xf borderId="3" fillId="3" fontId="13" numFmtId="0" xfId="0" applyAlignment="1" applyBorder="1" applyFont="1">
      <alignment vertical="bottom"/>
    </xf>
    <xf borderId="3" fillId="3" fontId="13" numFmtId="4" xfId="0" applyAlignment="1" applyBorder="1" applyFont="1" applyNumberFormat="1">
      <alignment vertical="bottom"/>
    </xf>
    <xf borderId="3" fillId="2" fontId="13" numFmtId="4" xfId="0" applyAlignment="1" applyBorder="1" applyFont="1" applyNumberFormat="1">
      <alignment vertical="bottom"/>
    </xf>
    <xf borderId="0" fillId="0" fontId="12" numFmtId="0" xfId="0" applyFont="1"/>
    <xf borderId="0" fillId="0" fontId="6" numFmtId="0" xfId="0" applyFont="1"/>
    <xf borderId="4" fillId="0" fontId="13" numFmtId="0" xfId="0" applyBorder="1" applyFont="1"/>
    <xf borderId="7" fillId="2" fontId="9" numFmtId="0" xfId="0" applyBorder="1" applyFont="1"/>
    <xf borderId="8" fillId="3" fontId="13" numFmtId="0" xfId="0" applyBorder="1" applyFont="1"/>
    <xf borderId="3" fillId="2" fontId="13" numFmtId="0" xfId="0" applyAlignment="1" applyBorder="1" applyFont="1">
      <alignment vertical="bottom"/>
    </xf>
    <xf borderId="7" fillId="3" fontId="13" numFmtId="0" xfId="0" applyBorder="1" applyFont="1"/>
    <xf borderId="9" fillId="5" fontId="9" numFmtId="0" xfId="0" applyBorder="1" applyFill="1" applyFont="1"/>
    <xf borderId="3" fillId="6" fontId="9" numFmtId="4" xfId="0" applyAlignment="1" applyBorder="1" applyFill="1" applyFont="1" applyNumberFormat="1">
      <alignment horizontal="right" vertical="bottom"/>
    </xf>
    <xf borderId="0" fillId="0" fontId="2" numFmtId="4" xfId="0" applyFont="1" applyNumberFormat="1"/>
    <xf borderId="0" fillId="0" fontId="7" numFmtId="0" xfId="0" applyFont="1"/>
    <xf borderId="0" fillId="0" fontId="5" numFmtId="4" xfId="0" applyAlignment="1" applyFont="1" applyNumberFormat="1">
      <alignment horizontal="right"/>
    </xf>
    <xf borderId="0" fillId="0" fontId="9" numFmtId="4" xfId="0" applyAlignment="1" applyFont="1" applyNumberFormat="1">
      <alignment horizontal="right"/>
    </xf>
    <xf borderId="0" fillId="0" fontId="2" numFmtId="0" xfId="0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solid">
          <fgColor rgb="FFDEDEDE"/>
          <bgColor rgb="FFDEDEDE"/>
        </patternFill>
      </fill>
      <border/>
    </dxf>
  </dxfs>
  <tableStyles count="13">
    <tableStyle count="2" pivot="0" name="Talousarvio 2022-style">
      <tableStyleElement dxfId="1" type="firstRowStripe"/>
      <tableStyleElement dxfId="2" type="secondRowStripe"/>
    </tableStyle>
    <tableStyle count="3" pivot="0" name="Talousarvio 2022-style 2">
      <tableStyleElement dxfId="3" type="headerRow"/>
      <tableStyleElement dxfId="1" type="firstRowStripe"/>
      <tableStyleElement dxfId="2" type="secondRowStripe"/>
    </tableStyle>
    <tableStyle count="3" pivot="0" name="Talousarvio 2022-style 3">
      <tableStyleElement dxfId="3" type="headerRow"/>
      <tableStyleElement dxfId="1" type="firstRowStripe"/>
      <tableStyleElement dxfId="2" type="secondRowStripe"/>
    </tableStyle>
    <tableStyle count="3" pivot="0" name="Talousarvio 2022-style 4">
      <tableStyleElement dxfId="3" type="headerRow"/>
      <tableStyleElement dxfId="1" type="firstRowStripe"/>
      <tableStyleElement dxfId="2" type="secondRowStripe"/>
    </tableStyle>
    <tableStyle count="3" pivot="0" name="Talousarvio 2022-style 5">
      <tableStyleElement dxfId="3" type="headerRow"/>
      <tableStyleElement dxfId="1" type="firstRowStripe"/>
      <tableStyleElement dxfId="2" type="secondRowStripe"/>
    </tableStyle>
    <tableStyle count="3" pivot="0" name="Talousarvio 2022-style 6">
      <tableStyleElement dxfId="3" type="headerRow"/>
      <tableStyleElement dxfId="1" type="firstRowStripe"/>
      <tableStyleElement dxfId="2" type="secondRowStripe"/>
    </tableStyle>
    <tableStyle count="3" pivot="0" name="Talousarvio 2022-style 7">
      <tableStyleElement dxfId="3" type="headerRow"/>
      <tableStyleElement dxfId="1" type="firstRowStripe"/>
      <tableStyleElement dxfId="2" type="secondRowStripe"/>
    </tableStyle>
    <tableStyle count="3" pivot="0" name="Talousarvio 2022-style 8">
      <tableStyleElement dxfId="3" type="headerRow"/>
      <tableStyleElement dxfId="1" type="firstRowStripe"/>
      <tableStyleElement dxfId="2" type="secondRowStripe"/>
    </tableStyle>
    <tableStyle count="3" pivot="0" name="Talousarvio 2022-style 9">
      <tableStyleElement dxfId="3" type="headerRow"/>
      <tableStyleElement dxfId="1" type="firstRowStripe"/>
      <tableStyleElement dxfId="2" type="secondRowStripe"/>
    </tableStyle>
    <tableStyle count="3" pivot="0" name="Talousarvio 2022-style 10">
      <tableStyleElement dxfId="3" type="headerRow"/>
      <tableStyleElement dxfId="1" type="firstRowStripe"/>
      <tableStyleElement dxfId="2" type="secondRowStripe"/>
    </tableStyle>
    <tableStyle count="3" pivot="0" name="Talousarvio 2022-style 11">
      <tableStyleElement dxfId="3" type="headerRow"/>
      <tableStyleElement dxfId="1" type="firstRowStripe"/>
      <tableStyleElement dxfId="2" type="secondRowStripe"/>
    </tableStyle>
    <tableStyle count="3" pivot="0" name="Talousarvio 2022-style 12">
      <tableStyleElement dxfId="3" type="headerRow"/>
      <tableStyleElement dxfId="1" type="firstRowStripe"/>
      <tableStyleElement dxfId="2" type="secondRowStripe"/>
    </tableStyle>
    <tableStyle count="3" pivot="0" name="Talousarvio 2022-style 13">
      <tableStyleElement dxfId="1" type="firstRowStripe"/>
      <tableStyleElement dxfId="2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B1" displayName="Table_1" id="1">
  <tableColumns count="2">
    <tableColumn name="Column1" id="1"/>
    <tableColumn name="Column2" id="2"/>
  </tableColumns>
  <tableStyleInfo name="Talousarvio 2022-style" showColumnStripes="0" showFirstColumn="1" showLastColumn="1" showRowStripes="1"/>
</table>
</file>

<file path=xl/tables/table10.xml><?xml version="1.0" encoding="utf-8"?>
<table xmlns="http://schemas.openxmlformats.org/spreadsheetml/2006/main" headerRowCount="0" ref="A149:I154" displayName="Table_10" id="10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10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headerRowCount="0" ref="A156:I163" displayName="Table_11" id="11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11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headerRowCount="0" ref="A165:I171" displayName="Table_12" id="12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1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headerRowCount="0" ref="A174:I178" displayName="Table_13" id="13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13" showColumnStripes="0" showFirstColumn="1" showLastColumn="1" showRowStripes="1"/>
</table>
</file>

<file path=xl/tables/table2.xml><?xml version="1.0" encoding="utf-8"?>
<table xmlns="http://schemas.openxmlformats.org/spreadsheetml/2006/main" headerRowCount="0" ref="A6:I21" displayName="Table_2" id="2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23:I38" displayName="Table_3" id="3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A40:I53" displayName="Table_4" id="4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A55:I70" displayName="Table_5" id="5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5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headerRowCount="0" ref="A72:I87" displayName="Table_6" id="6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6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headerRowCount="0" ref="A89:I102" displayName="Table_7" id="7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7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headerRowCount="0" ref="A104:I116" displayName="Table_8" id="8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8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headerRowCount="0" ref="A118:I147" displayName="Table_9" id="9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Talousarvio 2022-style 9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0.43"/>
    <col customWidth="1" min="2" max="5" width="15.14"/>
    <col customWidth="1" min="6" max="24" width="14.43"/>
  </cols>
  <sheetData>
    <row r="1" ht="15.75" customHeight="1">
      <c r="A1" s="1"/>
      <c r="B1" s="2"/>
      <c r="C1" s="3"/>
      <c r="D1" s="4"/>
      <c r="E1" s="5"/>
      <c r="F1" s="6"/>
      <c r="G1" s="7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5.75" customHeight="1">
      <c r="A2" s="6"/>
      <c r="B2" s="9"/>
      <c r="C2" s="10"/>
      <c r="D2" s="11"/>
      <c r="E2" s="11"/>
      <c r="F2" s="12"/>
      <c r="G2" s="13"/>
      <c r="H2" s="10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5.75" customHeight="1">
      <c r="A3" s="6"/>
      <c r="B3" s="14" t="s">
        <v>0</v>
      </c>
      <c r="C3" s="15" t="s">
        <v>1</v>
      </c>
      <c r="D3" s="16" t="s">
        <v>2</v>
      </c>
      <c r="E3" s="16" t="s">
        <v>3</v>
      </c>
      <c r="F3" s="17" t="s">
        <v>4</v>
      </c>
      <c r="G3" s="18" t="s">
        <v>5</v>
      </c>
      <c r="H3" s="18" t="s">
        <v>6</v>
      </c>
      <c r="I3" s="19" t="s">
        <v>7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5.75" customHeight="1">
      <c r="A4" s="20" t="s">
        <v>0</v>
      </c>
      <c r="B4" s="21"/>
      <c r="C4" s="22"/>
      <c r="D4" s="22"/>
      <c r="E4" s="22"/>
      <c r="F4" s="21"/>
      <c r="G4" s="21"/>
      <c r="H4" s="2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ht="15.75" customHeight="1">
      <c r="A5" s="23"/>
      <c r="B5" s="9"/>
      <c r="C5" s="24"/>
      <c r="D5" s="25"/>
      <c r="E5" s="26"/>
      <c r="F5" s="27"/>
      <c r="G5" s="7"/>
      <c r="H5" s="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ht="15.75" customHeight="1">
      <c r="A6" s="28" t="s">
        <v>8</v>
      </c>
      <c r="B6" s="29"/>
      <c r="C6" s="30"/>
      <c r="D6" s="31"/>
      <c r="E6" s="32"/>
      <c r="F6" s="33"/>
      <c r="G6" s="34"/>
      <c r="H6" s="35"/>
      <c r="I6" s="3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ht="15.75" customHeight="1">
      <c r="A7" s="33"/>
      <c r="B7" s="29"/>
      <c r="C7" s="35"/>
      <c r="D7" s="31"/>
      <c r="E7" s="32"/>
      <c r="F7" s="33"/>
      <c r="G7" s="34"/>
      <c r="H7" s="35"/>
      <c r="I7" s="33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ht="15.75" customHeight="1">
      <c r="A8" s="33" t="s">
        <v>9</v>
      </c>
      <c r="B8" s="36"/>
      <c r="C8" s="36">
        <v>0.0</v>
      </c>
      <c r="D8" s="37">
        <v>0.0</v>
      </c>
      <c r="E8" s="37">
        <v>0.0</v>
      </c>
      <c r="F8" s="37">
        <v>3500.0</v>
      </c>
      <c r="G8" s="37">
        <v>0.0</v>
      </c>
      <c r="H8" s="37">
        <v>0.0</v>
      </c>
      <c r="I8" s="37">
        <v>6000.0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15.75" customHeight="1">
      <c r="A9" s="33"/>
      <c r="B9" s="38"/>
      <c r="C9" s="38"/>
      <c r="D9" s="38"/>
      <c r="E9" s="39"/>
      <c r="F9" s="38"/>
      <c r="G9" s="38"/>
      <c r="H9" s="38"/>
      <c r="I9" s="3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15.75" customHeight="1">
      <c r="A10" s="33" t="s">
        <v>10</v>
      </c>
      <c r="B10" s="40">
        <v>-38000.0</v>
      </c>
      <c r="C10" s="40">
        <v>-34000.0</v>
      </c>
      <c r="D10" s="37">
        <v>-33000.0</v>
      </c>
      <c r="E10" s="37">
        <v>-43538.92</v>
      </c>
      <c r="F10" s="37">
        <v>-46969.06</v>
      </c>
      <c r="G10" s="37">
        <v>-61850.59</v>
      </c>
      <c r="H10" s="37">
        <v>-67099.4</v>
      </c>
      <c r="I10" s="37">
        <v>-58975.42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15.75" customHeight="1">
      <c r="A11" s="33" t="s">
        <v>11</v>
      </c>
      <c r="B11" s="41">
        <v>0.0</v>
      </c>
      <c r="C11" s="41">
        <v>0.0</v>
      </c>
      <c r="D11" s="42">
        <v>0.0</v>
      </c>
      <c r="E11" s="42">
        <v>-2.8</v>
      </c>
      <c r="F11" s="42">
        <v>-5.6</v>
      </c>
      <c r="G11" s="42">
        <v>-90.0</v>
      </c>
      <c r="H11" s="42">
        <f>-858.3-218.4</f>
        <v>-1076.7</v>
      </c>
      <c r="I11" s="42">
        <f>-3291.34-137.42</f>
        <v>-3428.76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15.75" customHeight="1">
      <c r="A12" s="33" t="s">
        <v>12</v>
      </c>
      <c r="B12" s="40">
        <v>0.0</v>
      </c>
      <c r="C12" s="40">
        <v>0.0</v>
      </c>
      <c r="D12" s="37">
        <v>0.0</v>
      </c>
      <c r="E12" s="37">
        <v>0.0</v>
      </c>
      <c r="F12" s="37">
        <v>0.0</v>
      </c>
      <c r="G12" s="37">
        <v>-28.5</v>
      </c>
      <c r="H12" s="37">
        <v>-126.0</v>
      </c>
      <c r="I12" s="37">
        <v>-716.5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15.75" customHeight="1">
      <c r="A13" s="33" t="s">
        <v>13</v>
      </c>
      <c r="B13" s="41">
        <v>0.0</v>
      </c>
      <c r="C13" s="41">
        <v>0.0</v>
      </c>
      <c r="D13" s="42">
        <v>0.0</v>
      </c>
      <c r="E13" s="42">
        <v>0.0</v>
      </c>
      <c r="F13" s="42">
        <v>0.0</v>
      </c>
      <c r="G13" s="42">
        <v>0.0</v>
      </c>
      <c r="H13" s="42">
        <v>-1252.0</v>
      </c>
      <c r="I13" s="42">
        <v>-690.0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ht="15.75" customHeight="1">
      <c r="A14" s="33" t="s">
        <v>14</v>
      </c>
      <c r="B14" s="40">
        <v>-1000.0</v>
      </c>
      <c r="C14" s="40">
        <v>-100.0</v>
      </c>
      <c r="D14" s="37">
        <v>-100.0</v>
      </c>
      <c r="E14" s="37">
        <v>0.0</v>
      </c>
      <c r="F14" s="37">
        <v>0.0</v>
      </c>
      <c r="G14" s="37">
        <v>-1437.6</v>
      </c>
      <c r="H14" s="37">
        <v>-705.36</v>
      </c>
      <c r="I14" s="37">
        <v>-757.47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15.75" customHeight="1">
      <c r="A15" s="33" t="s">
        <v>15</v>
      </c>
      <c r="B15" s="41">
        <v>-500.0</v>
      </c>
      <c r="C15" s="41">
        <v>-500.0</v>
      </c>
      <c r="D15" s="42">
        <v>-500.0</v>
      </c>
      <c r="E15" s="42">
        <v>0.0</v>
      </c>
      <c r="F15" s="42">
        <v>-1418.08</v>
      </c>
      <c r="G15" s="42">
        <v>-483.2</v>
      </c>
      <c r="H15" s="42">
        <v>-728.51</v>
      </c>
      <c r="I15" s="42">
        <v>-589.13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15.75" customHeight="1">
      <c r="A16" s="33" t="s">
        <v>16</v>
      </c>
      <c r="B16" s="40">
        <v>-1000.0</v>
      </c>
      <c r="C16" s="40">
        <v>-1000.0</v>
      </c>
      <c r="D16" s="37">
        <v>-1000.0</v>
      </c>
      <c r="E16" s="37">
        <v>0.0</v>
      </c>
      <c r="F16" s="37">
        <v>-100.0</v>
      </c>
      <c r="G16" s="37">
        <v>-650.0</v>
      </c>
      <c r="H16" s="37">
        <v>-1929.0</v>
      </c>
      <c r="I16" s="37">
        <v>-2231.0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ht="15.75" customHeight="1">
      <c r="A17" s="33" t="s">
        <v>17</v>
      </c>
      <c r="B17" s="41">
        <v>-1000.0</v>
      </c>
      <c r="C17" s="41">
        <v>-1000.0</v>
      </c>
      <c r="D17" s="42">
        <v>-1000.0</v>
      </c>
      <c r="E17" s="42">
        <f>-(489.8+3800.16)</f>
        <v>-4289.96</v>
      </c>
      <c r="F17" s="42">
        <v>-1279.8</v>
      </c>
      <c r="G17" s="42">
        <v>-3089.4</v>
      </c>
      <c r="H17" s="42">
        <v>0.0</v>
      </c>
      <c r="I17" s="42">
        <v>-6000.0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15.75" customHeight="1">
      <c r="A18" s="33" t="s">
        <v>18</v>
      </c>
      <c r="B18" s="40">
        <v>-3000.0</v>
      </c>
      <c r="C18" s="40">
        <v>-2000.0</v>
      </c>
      <c r="D18" s="37">
        <v>-2000.0</v>
      </c>
      <c r="E18" s="37">
        <v>0.0</v>
      </c>
      <c r="F18" s="37">
        <v>-2363.73</v>
      </c>
      <c r="G18" s="37">
        <v>-3076.75</v>
      </c>
      <c r="H18" s="37">
        <v>-93.0</v>
      </c>
      <c r="I18" s="37">
        <v>0.0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15.75" customHeight="1">
      <c r="A19" s="33" t="s">
        <v>19</v>
      </c>
      <c r="B19" s="41">
        <v>0.0</v>
      </c>
      <c r="C19" s="41">
        <v>0.0</v>
      </c>
      <c r="D19" s="42">
        <v>0.0</v>
      </c>
      <c r="E19" s="42">
        <v>0.0</v>
      </c>
      <c r="F19" s="42">
        <v>0.0</v>
      </c>
      <c r="G19" s="42">
        <v>-60.0</v>
      </c>
      <c r="H19" s="42">
        <v>0.0</v>
      </c>
      <c r="I19" s="42">
        <v>-60.4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15.75" customHeight="1">
      <c r="A20" s="43"/>
      <c r="B20" s="44"/>
      <c r="C20" s="45"/>
      <c r="D20" s="46"/>
      <c r="E20" s="47"/>
      <c r="F20" s="48"/>
      <c r="G20" s="49"/>
      <c r="H20" s="50"/>
      <c r="I20" s="3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15.75" customHeight="1">
      <c r="A21" s="33" t="s">
        <v>20</v>
      </c>
      <c r="B21" s="41">
        <f t="shared" ref="B21:C21" si="1">SUM(B8:B19)</f>
        <v>-44500</v>
      </c>
      <c r="C21" s="41">
        <f t="shared" si="1"/>
        <v>-38600</v>
      </c>
      <c r="D21" s="42">
        <v>-37600.0</v>
      </c>
      <c r="E21" s="42">
        <f>SUM(E8:E19)</f>
        <v>-47831.68</v>
      </c>
      <c r="F21" s="42">
        <v>-48636.270000000004</v>
      </c>
      <c r="G21" s="42">
        <f t="shared" ref="G21:I21" si="2">SUM(G8:G19)</f>
        <v>-70766.04</v>
      </c>
      <c r="H21" s="42">
        <f t="shared" si="2"/>
        <v>-73009.97</v>
      </c>
      <c r="I21" s="42">
        <f t="shared" si="2"/>
        <v>-67448.68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15.75" customHeight="1">
      <c r="A22" s="51"/>
      <c r="B22" s="52"/>
      <c r="C22" s="52"/>
      <c r="D22" s="52"/>
      <c r="E22" s="53"/>
      <c r="F22" s="52"/>
      <c r="G22" s="52"/>
      <c r="H22" s="53"/>
      <c r="I22" s="5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15.75" customHeight="1">
      <c r="A23" s="28" t="s">
        <v>21</v>
      </c>
      <c r="B23" s="54"/>
      <c r="C23" s="54"/>
      <c r="D23" s="54"/>
      <c r="E23" s="54"/>
      <c r="F23" s="55"/>
      <c r="G23" s="55"/>
      <c r="H23" s="54"/>
      <c r="I23" s="5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15.75" customHeight="1">
      <c r="A24" s="33"/>
      <c r="B24" s="56"/>
      <c r="C24" s="56"/>
      <c r="D24" s="56"/>
      <c r="E24" s="56"/>
      <c r="F24" s="57"/>
      <c r="G24" s="57"/>
      <c r="H24" s="56"/>
      <c r="I24" s="5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ht="15.75" customHeight="1">
      <c r="A25" s="33" t="s">
        <v>9</v>
      </c>
      <c r="B25" s="40">
        <v>80000.0</v>
      </c>
      <c r="C25" s="40">
        <v>80000.0</v>
      </c>
      <c r="D25" s="37">
        <v>80000.0</v>
      </c>
      <c r="E25" s="37">
        <v>69534.09</v>
      </c>
      <c r="F25" s="37">
        <v>61162.89</v>
      </c>
      <c r="G25" s="37">
        <v>13364.09</v>
      </c>
      <c r="H25" s="37">
        <v>30000.0</v>
      </c>
      <c r="I25" s="37">
        <v>40000.0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15.75" customHeight="1">
      <c r="A26" s="33"/>
      <c r="B26" s="57"/>
      <c r="C26" s="57"/>
      <c r="D26" s="57"/>
      <c r="E26" s="57"/>
      <c r="F26" s="57"/>
      <c r="G26" s="57"/>
      <c r="H26" s="57"/>
      <c r="I26" s="5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ht="15.75" customHeight="1">
      <c r="A27" s="33" t="s">
        <v>10</v>
      </c>
      <c r="B27" s="40">
        <v>-73000.0</v>
      </c>
      <c r="C27" s="40">
        <v>-73000.0</v>
      </c>
      <c r="D27" s="37">
        <v>-77000.0</v>
      </c>
      <c r="E27" s="37">
        <v>-65214.47</v>
      </c>
      <c r="F27" s="37">
        <v>-55356.27</v>
      </c>
      <c r="G27" s="37">
        <v>-26507.67</v>
      </c>
      <c r="H27" s="37">
        <v>-28546.79</v>
      </c>
      <c r="I27" s="37">
        <v>-37607.42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15.75" customHeight="1">
      <c r="A28" s="33" t="s">
        <v>11</v>
      </c>
      <c r="B28" s="57"/>
      <c r="C28" s="57"/>
      <c r="D28" s="57"/>
      <c r="E28" s="42">
        <v>-2.8</v>
      </c>
      <c r="F28" s="42">
        <v>-66.6</v>
      </c>
      <c r="G28" s="42">
        <v>-57.55</v>
      </c>
      <c r="H28" s="42">
        <v>-403.7</v>
      </c>
      <c r="I28" s="42">
        <v>-254.16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15.75" customHeight="1">
      <c r="A29" s="33" t="s">
        <v>12</v>
      </c>
      <c r="B29" s="58"/>
      <c r="C29" s="58"/>
      <c r="D29" s="37"/>
      <c r="E29" s="37">
        <v>-44.0</v>
      </c>
      <c r="F29" s="37">
        <v>-43.0</v>
      </c>
      <c r="G29" s="37">
        <v>-63.0</v>
      </c>
      <c r="H29" s="37">
        <v>-126.0</v>
      </c>
      <c r="I29" s="37">
        <v>-323.5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15.75" customHeight="1">
      <c r="A30" s="33" t="s">
        <v>13</v>
      </c>
      <c r="B30" s="57"/>
      <c r="C30" s="57"/>
      <c r="D30" s="57"/>
      <c r="E30" s="42">
        <v>0.0</v>
      </c>
      <c r="F30" s="42">
        <v>0.0</v>
      </c>
      <c r="G30" s="42">
        <v>-72.8</v>
      </c>
      <c r="H30" s="42">
        <v>-179.02</v>
      </c>
      <c r="I30" s="42">
        <v>0.0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ht="15.75" customHeight="1">
      <c r="A31" s="33" t="s">
        <v>14</v>
      </c>
      <c r="B31" s="58"/>
      <c r="C31" s="58"/>
      <c r="D31" s="37"/>
      <c r="E31" s="37">
        <v>0.0</v>
      </c>
      <c r="F31" s="37">
        <v>0.0</v>
      </c>
      <c r="G31" s="37">
        <v>-65.14</v>
      </c>
      <c r="H31" s="37">
        <v>-8.52</v>
      </c>
      <c r="I31" s="37">
        <v>-14.05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15.75" customHeight="1">
      <c r="A32" s="33" t="s">
        <v>15</v>
      </c>
      <c r="B32" s="57"/>
      <c r="C32" s="57"/>
      <c r="D32" s="57"/>
      <c r="E32" s="42">
        <v>-3434.8</v>
      </c>
      <c r="F32" s="42">
        <v>-731.81</v>
      </c>
      <c r="G32" s="42">
        <v>0.0</v>
      </c>
      <c r="H32" s="42">
        <v>-448.8</v>
      </c>
      <c r="I32" s="42">
        <v>-2498.61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15.75" customHeight="1">
      <c r="A33" s="33" t="s">
        <v>16</v>
      </c>
      <c r="B33" s="58"/>
      <c r="C33" s="58"/>
      <c r="D33" s="37"/>
      <c r="E33" s="37">
        <v>-165.0</v>
      </c>
      <c r="F33" s="37">
        <v>-414.6</v>
      </c>
      <c r="G33" s="37">
        <v>-195.0</v>
      </c>
      <c r="H33" s="37">
        <v>-2019.0</v>
      </c>
      <c r="I33" s="37">
        <v>-550.0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15.75" customHeight="1">
      <c r="A34" s="33" t="s">
        <v>17</v>
      </c>
      <c r="B34" s="57"/>
      <c r="C34" s="57"/>
      <c r="D34" s="57"/>
      <c r="E34" s="42">
        <v>-14782.75</v>
      </c>
      <c r="F34" s="42">
        <v>-14133.4</v>
      </c>
      <c r="G34" s="42">
        <v>-2306.7</v>
      </c>
      <c r="H34" s="42">
        <v>-856.0</v>
      </c>
      <c r="I34" s="42">
        <v>-3997.0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15.75" customHeight="1">
      <c r="A35" s="33" t="s">
        <v>18</v>
      </c>
      <c r="B35" s="58"/>
      <c r="C35" s="58"/>
      <c r="D35" s="37"/>
      <c r="E35" s="37">
        <v>-1112.71</v>
      </c>
      <c r="F35" s="37">
        <v>-4530.96</v>
      </c>
      <c r="G35" s="37">
        <v>0.0</v>
      </c>
      <c r="H35" s="37">
        <v>-1110.38</v>
      </c>
      <c r="I35" s="37">
        <v>0.0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15.75" customHeight="1">
      <c r="A36" s="33" t="s">
        <v>19</v>
      </c>
      <c r="B36" s="41">
        <v>-25000.0</v>
      </c>
      <c r="C36" s="57">
        <v>-25000.0</v>
      </c>
      <c r="D36" s="57">
        <v>-25000.0</v>
      </c>
      <c r="E36" s="42">
        <v>-20.0</v>
      </c>
      <c r="F36" s="57">
        <v>0.0</v>
      </c>
      <c r="G36" s="42">
        <v>0.0</v>
      </c>
      <c r="H36" s="42">
        <v>0.0</v>
      </c>
      <c r="I36" s="42">
        <f>-3000-1000-2000</f>
        <v>-6000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ht="15.75" customHeight="1">
      <c r="A37" s="43"/>
      <c r="B37" s="58"/>
      <c r="C37" s="58"/>
      <c r="D37" s="58"/>
      <c r="E37" s="58"/>
      <c r="F37" s="58"/>
      <c r="G37" s="58"/>
      <c r="H37" s="58"/>
      <c r="I37" s="5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ht="15.75" customHeight="1">
      <c r="A38" s="33" t="s">
        <v>20</v>
      </c>
      <c r="B38" s="41">
        <f t="shared" ref="B38:C38" si="3">SUM(B25:B36)</f>
        <v>-18000</v>
      </c>
      <c r="C38" s="41">
        <f t="shared" si="3"/>
        <v>-18000</v>
      </c>
      <c r="D38" s="42">
        <v>-22000.0</v>
      </c>
      <c r="E38" s="42">
        <f>SUM(E25:E36)</f>
        <v>-15242.44</v>
      </c>
      <c r="F38" s="42">
        <v>-14113.75</v>
      </c>
      <c r="G38" s="42">
        <f t="shared" ref="G38:I38" si="4">SUM(G27:G36)+G25</f>
        <v>-15903.77</v>
      </c>
      <c r="H38" s="42">
        <f t="shared" si="4"/>
        <v>-3698.21</v>
      </c>
      <c r="I38" s="42">
        <f t="shared" si="4"/>
        <v>-11244.74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ht="15.75" customHeight="1">
      <c r="A39" s="51"/>
      <c r="B39" s="52"/>
      <c r="C39" s="52"/>
      <c r="D39" s="52"/>
      <c r="E39" s="53"/>
      <c r="F39" s="52"/>
      <c r="G39" s="52"/>
      <c r="H39" s="53"/>
      <c r="I39" s="53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ht="15.75" customHeight="1">
      <c r="A40" s="28" t="s">
        <v>22</v>
      </c>
      <c r="B40" s="54"/>
      <c r="C40" s="54"/>
      <c r="D40" s="54"/>
      <c r="E40" s="54"/>
      <c r="F40" s="55"/>
      <c r="G40" s="55"/>
      <c r="H40" s="54"/>
      <c r="I40" s="54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15.75" customHeight="1">
      <c r="A41" s="33"/>
      <c r="B41" s="56"/>
      <c r="C41" s="56"/>
      <c r="D41" s="56"/>
      <c r="E41" s="56"/>
      <c r="F41" s="57"/>
      <c r="G41" s="57"/>
      <c r="H41" s="56"/>
      <c r="I41" s="5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15.75" customHeight="1">
      <c r="A42" s="33" t="s">
        <v>9</v>
      </c>
      <c r="B42" s="58"/>
      <c r="C42" s="58"/>
      <c r="D42" s="58"/>
      <c r="E42" s="37"/>
      <c r="F42" s="37"/>
      <c r="G42" s="37">
        <v>0.0</v>
      </c>
      <c r="H42" s="37">
        <v>0.0</v>
      </c>
      <c r="I42" s="37">
        <v>22639.79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15.75" customHeight="1">
      <c r="A43" s="33"/>
      <c r="B43" s="57"/>
      <c r="C43" s="57"/>
      <c r="D43" s="57"/>
      <c r="E43" s="57"/>
      <c r="F43" s="57"/>
      <c r="G43" s="57"/>
      <c r="H43" s="57"/>
      <c r="I43" s="57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ht="15.75" customHeight="1">
      <c r="A44" s="33" t="s">
        <v>11</v>
      </c>
      <c r="B44" s="58"/>
      <c r="C44" s="58"/>
      <c r="D44" s="58"/>
      <c r="E44" s="37"/>
      <c r="F44" s="37"/>
      <c r="G44" s="37">
        <v>0.0</v>
      </c>
      <c r="H44" s="37">
        <v>0.0</v>
      </c>
      <c r="I44" s="37">
        <v>-316.68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15.75" customHeight="1">
      <c r="A45" s="33" t="s">
        <v>12</v>
      </c>
      <c r="B45" s="57"/>
      <c r="C45" s="57"/>
      <c r="D45" s="57"/>
      <c r="E45" s="42"/>
      <c r="F45" s="57"/>
      <c r="G45" s="42">
        <v>0.0</v>
      </c>
      <c r="H45" s="42">
        <v>0.0</v>
      </c>
      <c r="I45" s="42">
        <v>0.0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ht="15.75" customHeight="1">
      <c r="A46" s="33" t="s">
        <v>13</v>
      </c>
      <c r="B46" s="58"/>
      <c r="C46" s="58"/>
      <c r="D46" s="58"/>
      <c r="E46" s="37"/>
      <c r="F46" s="37"/>
      <c r="G46" s="37">
        <v>0.0</v>
      </c>
      <c r="H46" s="37">
        <v>0.0</v>
      </c>
      <c r="I46" s="37">
        <v>0.0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ht="15.75" customHeight="1">
      <c r="A47" s="33" t="s">
        <v>14</v>
      </c>
      <c r="B47" s="57"/>
      <c r="C47" s="57"/>
      <c r="D47" s="57"/>
      <c r="E47" s="42"/>
      <c r="F47" s="57"/>
      <c r="G47" s="42">
        <v>0.0</v>
      </c>
      <c r="H47" s="42">
        <v>-1632.5</v>
      </c>
      <c r="I47" s="42">
        <v>-323.11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ht="15.75" customHeight="1">
      <c r="A48" s="33" t="s">
        <v>15</v>
      </c>
      <c r="B48" s="58"/>
      <c r="C48" s="58"/>
      <c r="D48" s="58"/>
      <c r="E48" s="37"/>
      <c r="F48" s="37"/>
      <c r="G48" s="37">
        <v>0.0</v>
      </c>
      <c r="H48" s="37">
        <v>-2486.67</v>
      </c>
      <c r="I48" s="37">
        <v>0.0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ht="15.75" customHeight="1">
      <c r="A49" s="33" t="s">
        <v>16</v>
      </c>
      <c r="B49" s="57"/>
      <c r="C49" s="57"/>
      <c r="D49" s="57"/>
      <c r="E49" s="42"/>
      <c r="F49" s="57"/>
      <c r="G49" s="42">
        <v>0.0</v>
      </c>
      <c r="H49" s="42">
        <v>0.0</v>
      </c>
      <c r="I49" s="42">
        <v>0.0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ht="15.75" customHeight="1">
      <c r="A50" s="33" t="s">
        <v>17</v>
      </c>
      <c r="B50" s="58"/>
      <c r="C50" s="58"/>
      <c r="D50" s="58"/>
      <c r="E50" s="37"/>
      <c r="F50" s="37"/>
      <c r="G50" s="37">
        <v>0.0</v>
      </c>
      <c r="H50" s="37">
        <v>-1256.79</v>
      </c>
      <c r="I50" s="37">
        <v>-20000.0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ht="15.75" customHeight="1">
      <c r="A51" s="33" t="s">
        <v>19</v>
      </c>
      <c r="B51" s="57"/>
      <c r="C51" s="57"/>
      <c r="D51" s="57"/>
      <c r="E51" s="42"/>
      <c r="F51" s="57"/>
      <c r="G51" s="42">
        <v>0.0</v>
      </c>
      <c r="H51" s="42">
        <v>0.0</v>
      </c>
      <c r="I51" s="42">
        <v>-2000.0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ht="15.75" customHeight="1">
      <c r="A52" s="43"/>
      <c r="B52" s="58"/>
      <c r="C52" s="58"/>
      <c r="D52" s="58"/>
      <c r="E52" s="58"/>
      <c r="F52" s="58"/>
      <c r="G52" s="58"/>
      <c r="H52" s="58"/>
      <c r="I52" s="5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ht="15.75" customHeight="1">
      <c r="A53" s="33" t="s">
        <v>20</v>
      </c>
      <c r="B53" s="57"/>
      <c r="C53" s="57"/>
      <c r="D53" s="42"/>
      <c r="E53" s="42"/>
      <c r="F53" s="57"/>
      <c r="G53" s="42">
        <v>0.0</v>
      </c>
      <c r="H53" s="42">
        <f>SUM(H44:H50)</f>
        <v>-5375.96</v>
      </c>
      <c r="I53" s="42">
        <f>(SUM(I44:I51))+I42</f>
        <v>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ht="15.75" customHeight="1">
      <c r="A54" s="51"/>
      <c r="B54" s="52"/>
      <c r="C54" s="52"/>
      <c r="D54" s="52"/>
      <c r="E54" s="53"/>
      <c r="F54" s="52"/>
      <c r="G54" s="52"/>
      <c r="H54" s="53"/>
      <c r="I54" s="53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ht="15.75" customHeight="1">
      <c r="A55" s="28" t="s">
        <v>23</v>
      </c>
      <c r="B55" s="54"/>
      <c r="C55" s="54"/>
      <c r="D55" s="54"/>
      <c r="E55" s="54"/>
      <c r="F55" s="55"/>
      <c r="G55" s="55"/>
      <c r="H55" s="54"/>
      <c r="I55" s="54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ht="15.75" customHeight="1">
      <c r="A56" s="33"/>
      <c r="B56" s="56"/>
      <c r="C56" s="56"/>
      <c r="D56" s="56"/>
      <c r="E56" s="56"/>
      <c r="F56" s="57"/>
      <c r="G56" s="57"/>
      <c r="H56" s="57"/>
      <c r="I56" s="57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ht="15.75" customHeight="1">
      <c r="A57" s="33" t="s">
        <v>24</v>
      </c>
      <c r="B57" s="40">
        <v>8000.0</v>
      </c>
      <c r="C57" s="40">
        <v>8000.0</v>
      </c>
      <c r="D57" s="37">
        <v>8000.0</v>
      </c>
      <c r="E57" s="37">
        <v>1510.0</v>
      </c>
      <c r="F57" s="37">
        <v>1810.0</v>
      </c>
      <c r="G57" s="37">
        <v>11610.0</v>
      </c>
      <c r="H57" s="37">
        <v>12825.0</v>
      </c>
      <c r="I57" s="37">
        <v>4055.0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ht="15.75" customHeight="1">
      <c r="A58" s="33"/>
      <c r="B58" s="57"/>
      <c r="C58" s="57"/>
      <c r="D58" s="57"/>
      <c r="E58" s="57"/>
      <c r="F58" s="57"/>
      <c r="G58" s="57"/>
      <c r="H58" s="57"/>
      <c r="I58" s="57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ht="15.75" customHeight="1">
      <c r="A59" s="59" t="s">
        <v>10</v>
      </c>
      <c r="B59" s="40">
        <v>-23000.0</v>
      </c>
      <c r="C59" s="40">
        <v>-20000.0</v>
      </c>
      <c r="D59" s="37">
        <v>-23000.0</v>
      </c>
      <c r="E59" s="37">
        <v>-22004.74</v>
      </c>
      <c r="F59" s="37">
        <v>-22111.289999999997</v>
      </c>
      <c r="G59" s="37">
        <v>-100.0</v>
      </c>
      <c r="H59" s="37"/>
      <c r="I59" s="37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ht="15.75" customHeight="1">
      <c r="A60" s="33" t="s">
        <v>11</v>
      </c>
      <c r="B60" s="57">
        <v>-3000.0</v>
      </c>
      <c r="C60" s="57">
        <v>-3000.0</v>
      </c>
      <c r="D60" s="42">
        <v>-3000.0</v>
      </c>
      <c r="E60" s="42">
        <v>0.0</v>
      </c>
      <c r="F60" s="57">
        <v>-565.3</v>
      </c>
      <c r="G60" s="42">
        <v>-3092.71</v>
      </c>
      <c r="H60" s="42">
        <v>-3667.28</v>
      </c>
      <c r="I60" s="42">
        <f>-2547.45-244.19</f>
        <v>-2791.64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ht="15.75" customHeight="1">
      <c r="A61" s="33" t="s">
        <v>12</v>
      </c>
      <c r="B61" s="58">
        <v>-3000.0</v>
      </c>
      <c r="C61" s="58">
        <v>-3000.0</v>
      </c>
      <c r="D61" s="37">
        <v>-3000.0</v>
      </c>
      <c r="E61" s="37">
        <v>0.0</v>
      </c>
      <c r="F61" s="37">
        <v>-232.0</v>
      </c>
      <c r="G61" s="37">
        <v>-1200.5</v>
      </c>
      <c r="H61" s="37">
        <v>-1026.5</v>
      </c>
      <c r="I61" s="37">
        <v>-1168.5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ht="15.75" customHeight="1">
      <c r="A62" s="33" t="s">
        <v>13</v>
      </c>
      <c r="B62" s="57">
        <v>-6000.0</v>
      </c>
      <c r="C62" s="57">
        <v>-6000.0</v>
      </c>
      <c r="D62" s="42">
        <v>-6000.0</v>
      </c>
      <c r="E62" s="42">
        <v>0.0</v>
      </c>
      <c r="F62" s="57">
        <v>-1858.0</v>
      </c>
      <c r="G62" s="42">
        <v>-3567.28</v>
      </c>
      <c r="H62" s="42">
        <v>-8760.14</v>
      </c>
      <c r="I62" s="42">
        <v>-8110.64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ht="15.75" customHeight="1">
      <c r="A63" s="33" t="s">
        <v>14</v>
      </c>
      <c r="B63" s="58">
        <v>-6000.0</v>
      </c>
      <c r="C63" s="58">
        <v>-6000.0</v>
      </c>
      <c r="D63" s="37">
        <v>-6000.0</v>
      </c>
      <c r="E63" s="37">
        <v>-294.9</v>
      </c>
      <c r="F63" s="37">
        <v>-1778.84</v>
      </c>
      <c r="G63" s="37">
        <v>-8123.73</v>
      </c>
      <c r="H63" s="37">
        <v>-2769.91</v>
      </c>
      <c r="I63" s="37">
        <v>-1603.66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ht="15.75" customHeight="1">
      <c r="A64" s="33" t="s">
        <v>15</v>
      </c>
      <c r="B64" s="57">
        <v>-1500.0</v>
      </c>
      <c r="C64" s="57">
        <v>-1500.0</v>
      </c>
      <c r="D64" s="42">
        <v>-1500.0</v>
      </c>
      <c r="E64" s="42">
        <v>-14.85</v>
      </c>
      <c r="F64" s="57">
        <v>-148.55</v>
      </c>
      <c r="G64" s="42">
        <v>-450.39</v>
      </c>
      <c r="H64" s="42">
        <v>-589.26</v>
      </c>
      <c r="I64" s="42">
        <v>0.0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ht="15.75" customHeight="1">
      <c r="A65" s="33" t="s">
        <v>16</v>
      </c>
      <c r="B65" s="58">
        <v>0.0</v>
      </c>
      <c r="C65" s="58">
        <v>0.0</v>
      </c>
      <c r="D65" s="37">
        <v>0.0</v>
      </c>
      <c r="E65" s="37">
        <v>0.0</v>
      </c>
      <c r="F65" s="37">
        <v>0.0</v>
      </c>
      <c r="G65" s="37">
        <v>0.0</v>
      </c>
      <c r="H65" s="37">
        <v>0.0</v>
      </c>
      <c r="I65" s="37">
        <v>-100.0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ht="15.75" customHeight="1">
      <c r="A66" s="33" t="s">
        <v>17</v>
      </c>
      <c r="B66" s="57">
        <v>-7000.0</v>
      </c>
      <c r="C66" s="57">
        <v>-7000.0</v>
      </c>
      <c r="D66" s="42">
        <v>-7000.0</v>
      </c>
      <c r="E66" s="42">
        <v>-1737.62</v>
      </c>
      <c r="F66" s="57">
        <v>-3027.61</v>
      </c>
      <c r="G66" s="42">
        <v>-8408.9</v>
      </c>
      <c r="H66" s="42">
        <f>-630-9557.37</f>
        <v>-10187.37</v>
      </c>
      <c r="I66" s="42">
        <v>-4902.91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ht="15.75" customHeight="1">
      <c r="A67" s="33" t="s">
        <v>18</v>
      </c>
      <c r="B67" s="58">
        <v>-1000.0</v>
      </c>
      <c r="C67" s="58">
        <v>-1000.0</v>
      </c>
      <c r="D67" s="37">
        <v>-1000.0</v>
      </c>
      <c r="E67" s="37">
        <v>-1946.86</v>
      </c>
      <c r="F67" s="37">
        <v>-837.0</v>
      </c>
      <c r="G67" s="37">
        <v>-1178.0</v>
      </c>
      <c r="H67" s="37">
        <v>0.0</v>
      </c>
      <c r="I67" s="37">
        <v>0.0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ht="15.75" customHeight="1">
      <c r="A68" s="33" t="s">
        <v>19</v>
      </c>
      <c r="B68" s="57">
        <v>-500.0</v>
      </c>
      <c r="C68" s="57">
        <v>-500.0</v>
      </c>
      <c r="D68" s="42">
        <v>-500.0</v>
      </c>
      <c r="E68" s="42">
        <v>0.0</v>
      </c>
      <c r="F68" s="57">
        <v>0.0</v>
      </c>
      <c r="G68" s="42">
        <v>0.0</v>
      </c>
      <c r="H68" s="42">
        <v>-50.8</v>
      </c>
      <c r="I68" s="42">
        <v>-27.0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ht="15.75" customHeight="1">
      <c r="A69" s="43"/>
      <c r="B69" s="58"/>
      <c r="C69" s="58"/>
      <c r="D69" s="58"/>
      <c r="E69" s="58"/>
      <c r="F69" s="58"/>
      <c r="G69" s="58"/>
      <c r="H69" s="58"/>
      <c r="I69" s="58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ht="15.75" customHeight="1">
      <c r="A70" s="33" t="s">
        <v>20</v>
      </c>
      <c r="B70" s="41">
        <f t="shared" ref="B70:C70" si="5">SUM(B57:B68)</f>
        <v>-43000</v>
      </c>
      <c r="C70" s="41">
        <f t="shared" si="5"/>
        <v>-40000</v>
      </c>
      <c r="D70" s="42">
        <v>-43000.0</v>
      </c>
      <c r="E70" s="42">
        <f>SUM(E57:E68)</f>
        <v>-24488.97</v>
      </c>
      <c r="F70" s="57">
        <v>-28748.589999999997</v>
      </c>
      <c r="G70" s="42">
        <f>SUM(G59:G68)+G57</f>
        <v>-14511.51</v>
      </c>
      <c r="H70" s="42">
        <f t="shared" ref="H70:I70" si="6">SUM(H60:H68)+H57</f>
        <v>-14226.26</v>
      </c>
      <c r="I70" s="42">
        <f t="shared" si="6"/>
        <v>-14649.35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ht="15.75" customHeight="1">
      <c r="A71" s="51"/>
      <c r="B71" s="52"/>
      <c r="C71" s="52"/>
      <c r="D71" s="52"/>
      <c r="E71" s="53"/>
      <c r="F71" s="52"/>
      <c r="G71" s="52"/>
      <c r="H71" s="53"/>
      <c r="I71" s="53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ht="15.75" customHeight="1">
      <c r="A72" s="28" t="s">
        <v>25</v>
      </c>
      <c r="B72" s="54"/>
      <c r="C72" s="54"/>
      <c r="D72" s="54"/>
      <c r="E72" s="54"/>
      <c r="F72" s="55"/>
      <c r="G72" s="55"/>
      <c r="H72" s="54"/>
      <c r="I72" s="54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ht="15.75" customHeight="1">
      <c r="A73" s="33"/>
      <c r="B73" s="56"/>
      <c r="C73" s="56"/>
      <c r="D73" s="56"/>
      <c r="E73" s="56"/>
      <c r="F73" s="57"/>
      <c r="G73" s="57"/>
      <c r="H73" s="56"/>
      <c r="I73" s="5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ht="15.75" customHeight="1">
      <c r="A74" s="33" t="s">
        <v>26</v>
      </c>
      <c r="B74" s="58">
        <v>15000.0</v>
      </c>
      <c r="C74" s="58">
        <v>15000.0</v>
      </c>
      <c r="D74" s="37">
        <v>15000.0</v>
      </c>
      <c r="E74" s="37">
        <v>2463.31</v>
      </c>
      <c r="F74" s="37">
        <v>1970.37</v>
      </c>
      <c r="G74" s="37">
        <v>12846.65</v>
      </c>
      <c r="H74" s="37">
        <v>15794.94</v>
      </c>
      <c r="I74" s="37">
        <v>18692.5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ht="15.75" customHeight="1">
      <c r="A75" s="33"/>
      <c r="B75" s="57"/>
      <c r="C75" s="57"/>
      <c r="D75" s="57"/>
      <c r="E75" s="57"/>
      <c r="F75" s="57"/>
      <c r="G75" s="57"/>
      <c r="H75" s="57"/>
      <c r="I75" s="57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ht="15.75" customHeight="1">
      <c r="A76" s="33" t="s">
        <v>10</v>
      </c>
      <c r="B76" s="40">
        <v>-23000.0</v>
      </c>
      <c r="C76" s="40">
        <v>-20000.0</v>
      </c>
      <c r="D76" s="37">
        <v>-23000.0</v>
      </c>
      <c r="E76" s="37">
        <v>-22004.83</v>
      </c>
      <c r="F76" s="37">
        <v>-19562.83</v>
      </c>
      <c r="G76" s="37">
        <v>-50225.87</v>
      </c>
      <c r="H76" s="37">
        <v>-57238.97</v>
      </c>
      <c r="I76" s="37">
        <v>-48277.06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ht="15.75" customHeight="1">
      <c r="A77" s="33" t="s">
        <v>11</v>
      </c>
      <c r="B77" s="41">
        <v>-2000.0</v>
      </c>
      <c r="C77" s="57">
        <v>-2500.0</v>
      </c>
      <c r="D77" s="42">
        <v>-2500.0</v>
      </c>
      <c r="E77" s="42">
        <v>-36.2</v>
      </c>
      <c r="F77" s="57">
        <v>-291.9</v>
      </c>
      <c r="G77" s="42">
        <v>-845.29</v>
      </c>
      <c r="H77" s="42">
        <f>-3895.79-95.76</f>
        <v>-3991.55</v>
      </c>
      <c r="I77" s="42">
        <f>-1205.28-638.78</f>
        <v>-1844.06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ht="15.75" customHeight="1">
      <c r="A78" s="33" t="s">
        <v>12</v>
      </c>
      <c r="B78" s="40">
        <v>-2000.0</v>
      </c>
      <c r="C78" s="58">
        <v>-2500.0</v>
      </c>
      <c r="D78" s="37">
        <v>-2500.0</v>
      </c>
      <c r="E78" s="37">
        <v>-44.0</v>
      </c>
      <c r="F78" s="37">
        <v>-169.0</v>
      </c>
      <c r="G78" s="37">
        <v>-948.5</v>
      </c>
      <c r="H78" s="37">
        <v>-2998.5</v>
      </c>
      <c r="I78" s="37">
        <v>-869.0</v>
      </c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ht="15.75" customHeight="1">
      <c r="A79" s="33" t="s">
        <v>13</v>
      </c>
      <c r="B79" s="57">
        <v>-1500.0</v>
      </c>
      <c r="C79" s="57">
        <v>-1500.0</v>
      </c>
      <c r="D79" s="42">
        <v>-1500.0</v>
      </c>
      <c r="E79" s="42">
        <v>0.0</v>
      </c>
      <c r="F79" s="57">
        <v>0.0</v>
      </c>
      <c r="G79" s="42">
        <v>-111.0</v>
      </c>
      <c r="H79" s="42">
        <v>-3594.3</v>
      </c>
      <c r="I79" s="42">
        <v>-461.7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ht="15.75" customHeight="1">
      <c r="A80" s="33" t="s">
        <v>14</v>
      </c>
      <c r="B80" s="58">
        <v>0.0</v>
      </c>
      <c r="C80" s="58">
        <v>0.0</v>
      </c>
      <c r="D80" s="37">
        <v>0.0</v>
      </c>
      <c r="E80" s="37">
        <v>0.0</v>
      </c>
      <c r="F80" s="37">
        <v>0.0</v>
      </c>
      <c r="G80" s="37">
        <v>0.0</v>
      </c>
      <c r="H80" s="37">
        <v>-61.29</v>
      </c>
      <c r="I80" s="37">
        <v>0.0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ht="15.75" customHeight="1">
      <c r="A81" s="33" t="s">
        <v>15</v>
      </c>
      <c r="B81" s="57">
        <v>-1000.0</v>
      </c>
      <c r="C81" s="57">
        <v>-1000.0</v>
      </c>
      <c r="D81" s="57">
        <v>-1000.0</v>
      </c>
      <c r="E81" s="42">
        <v>-68.79</v>
      </c>
      <c r="F81" s="57">
        <v>-4657.63</v>
      </c>
      <c r="G81" s="42">
        <v>-406.36</v>
      </c>
      <c r="H81" s="42">
        <v>-4399.26</v>
      </c>
      <c r="I81" s="42">
        <v>-1387.56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ht="15.75" customHeight="1">
      <c r="A82" s="33" t="s">
        <v>16</v>
      </c>
      <c r="B82" s="58">
        <v>-500.0</v>
      </c>
      <c r="C82" s="58">
        <v>-500.0</v>
      </c>
      <c r="D82" s="37">
        <v>-500.0</v>
      </c>
      <c r="E82" s="37">
        <v>0.0</v>
      </c>
      <c r="F82" s="37">
        <v>-647.0</v>
      </c>
      <c r="G82" s="37">
        <v>-20.0</v>
      </c>
      <c r="H82" s="37">
        <v>-569.0</v>
      </c>
      <c r="I82" s="37">
        <v>0.0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ht="15.75" customHeight="1">
      <c r="A83" s="33" t="s">
        <v>17</v>
      </c>
      <c r="B83" s="41">
        <v>-4000.0</v>
      </c>
      <c r="C83" s="57">
        <v>-5000.0</v>
      </c>
      <c r="D83" s="57">
        <v>-5000.0</v>
      </c>
      <c r="E83" s="42">
        <f>-(2797.92+519.32)</f>
        <v>-3317.24</v>
      </c>
      <c r="F83" s="57">
        <v>-3077.5</v>
      </c>
      <c r="G83" s="42">
        <v>-5092.5</v>
      </c>
      <c r="H83" s="42">
        <v>-8852.55</v>
      </c>
      <c r="I83" s="42">
        <v>-2804.0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ht="15.75" customHeight="1">
      <c r="A84" s="33" t="s">
        <v>27</v>
      </c>
      <c r="B84" s="58">
        <v>-13000.0</v>
      </c>
      <c r="C84" s="58">
        <v>-13000.0</v>
      </c>
      <c r="D84" s="37">
        <v>-13000.0</v>
      </c>
      <c r="E84" s="37">
        <v>-2399.0</v>
      </c>
      <c r="F84" s="37">
        <v>-280.0</v>
      </c>
      <c r="G84" s="37">
        <v>-10946.0</v>
      </c>
      <c r="H84" s="37">
        <v>-15530.0</v>
      </c>
      <c r="I84" s="37">
        <v>-15545.5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ht="15.75" customHeight="1">
      <c r="A85" s="33" t="s">
        <v>19</v>
      </c>
      <c r="B85" s="57">
        <v>0.0</v>
      </c>
      <c r="C85" s="57">
        <v>0.0</v>
      </c>
      <c r="D85" s="57">
        <v>0.0</v>
      </c>
      <c r="E85" s="42">
        <v>0.0</v>
      </c>
      <c r="F85" s="57">
        <v>-18.0</v>
      </c>
      <c r="G85" s="42">
        <v>0.0</v>
      </c>
      <c r="H85" s="42">
        <v>-59.0</v>
      </c>
      <c r="I85" s="42">
        <v>-173.96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ht="15.75" customHeight="1">
      <c r="A86" s="43"/>
      <c r="B86" s="58"/>
      <c r="C86" s="58"/>
      <c r="D86" s="58"/>
      <c r="E86" s="58"/>
      <c r="F86" s="58"/>
      <c r="G86" s="58"/>
      <c r="H86" s="58"/>
      <c r="I86" s="58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ht="15.75" customHeight="1">
      <c r="A87" s="33" t="s">
        <v>20</v>
      </c>
      <c r="B87" s="41">
        <f t="shared" ref="B87:C87" si="7">SUM(B74:B85)</f>
        <v>-32000</v>
      </c>
      <c r="C87" s="41">
        <f t="shared" si="7"/>
        <v>-31000</v>
      </c>
      <c r="D87" s="42">
        <v>-34000.0</v>
      </c>
      <c r="E87" s="42">
        <f>SUM(E74:E85)</f>
        <v>-25406.75</v>
      </c>
      <c r="F87" s="57">
        <v>-26733.490000000005</v>
      </c>
      <c r="G87" s="42">
        <f t="shared" ref="G87:I87" si="8">SUM(G76:G85)+G74</f>
        <v>-55748.87</v>
      </c>
      <c r="H87" s="42">
        <f t="shared" si="8"/>
        <v>-81499.48</v>
      </c>
      <c r="I87" s="42">
        <f t="shared" si="8"/>
        <v>-52670.34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ht="15.75" customHeight="1">
      <c r="A88" s="51"/>
      <c r="B88" s="52"/>
      <c r="C88" s="52"/>
      <c r="D88" s="52"/>
      <c r="E88" s="53"/>
      <c r="F88" s="52"/>
      <c r="G88" s="52"/>
      <c r="H88" s="53"/>
      <c r="I88" s="53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ht="15.75" customHeight="1">
      <c r="A89" s="28" t="s">
        <v>28</v>
      </c>
      <c r="B89" s="54"/>
      <c r="C89" s="54"/>
      <c r="D89" s="54"/>
      <c r="E89" s="54"/>
      <c r="F89" s="55"/>
      <c r="G89" s="55"/>
      <c r="H89" s="54"/>
      <c r="I89" s="54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ht="15.75" customHeight="1">
      <c r="A90" s="33"/>
      <c r="B90" s="56"/>
      <c r="C90" s="56"/>
      <c r="D90" s="56"/>
      <c r="E90" s="56"/>
      <c r="F90" s="57"/>
      <c r="G90" s="57"/>
      <c r="H90" s="56"/>
      <c r="I90" s="5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ht="15.75" customHeight="1">
      <c r="A91" s="33" t="s">
        <v>10</v>
      </c>
      <c r="B91" s="40">
        <v>-36000.0</v>
      </c>
      <c r="C91" s="40">
        <v>-49000.0</v>
      </c>
      <c r="D91" s="37">
        <v>-47000.0</v>
      </c>
      <c r="E91" s="37">
        <v>-51735.05</v>
      </c>
      <c r="F91" s="37">
        <v>-60740.689999999995</v>
      </c>
      <c r="G91" s="37">
        <v>-34829.18</v>
      </c>
      <c r="H91" s="37">
        <v>-28234.35</v>
      </c>
      <c r="I91" s="37">
        <v>-9462.92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ht="15.75" customHeight="1">
      <c r="A92" s="33" t="s">
        <v>11</v>
      </c>
      <c r="B92" s="57">
        <v>0.0</v>
      </c>
      <c r="C92" s="57">
        <v>0.0</v>
      </c>
      <c r="D92" s="57">
        <v>0.0</v>
      </c>
      <c r="E92" s="42">
        <v>0.0</v>
      </c>
      <c r="F92" s="57">
        <v>0.0</v>
      </c>
      <c r="G92" s="42">
        <v>0.0</v>
      </c>
      <c r="H92" s="42">
        <v>0.0</v>
      </c>
      <c r="I92" s="42">
        <v>0.0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ht="15.75" customHeight="1">
      <c r="A93" s="33" t="s">
        <v>12</v>
      </c>
      <c r="B93" s="58">
        <v>0.0</v>
      </c>
      <c r="C93" s="58">
        <v>0.0</v>
      </c>
      <c r="D93" s="37">
        <v>0.0</v>
      </c>
      <c r="E93" s="37">
        <v>0.0</v>
      </c>
      <c r="F93" s="37">
        <v>0.0</v>
      </c>
      <c r="G93" s="37">
        <v>0.0</v>
      </c>
      <c r="H93" s="37">
        <v>0.0</v>
      </c>
      <c r="I93" s="37">
        <v>0.0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ht="15.75" customHeight="1">
      <c r="A94" s="33" t="s">
        <v>13</v>
      </c>
      <c r="B94" s="57">
        <v>0.0</v>
      </c>
      <c r="C94" s="57">
        <v>0.0</v>
      </c>
      <c r="D94" s="57">
        <v>0.0</v>
      </c>
      <c r="E94" s="42">
        <v>0.0</v>
      </c>
      <c r="F94" s="57">
        <v>0.0</v>
      </c>
      <c r="G94" s="42">
        <v>0.0</v>
      </c>
      <c r="H94" s="42">
        <v>0.0</v>
      </c>
      <c r="I94" s="42">
        <v>0.0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ht="15.75" customHeight="1">
      <c r="A95" s="33" t="s">
        <v>14</v>
      </c>
      <c r="B95" s="58">
        <v>0.0</v>
      </c>
      <c r="C95" s="58">
        <v>0.0</v>
      </c>
      <c r="D95" s="37">
        <v>0.0</v>
      </c>
      <c r="E95" s="37">
        <v>0.0</v>
      </c>
      <c r="F95" s="37">
        <v>0.0</v>
      </c>
      <c r="G95" s="37">
        <v>0.0</v>
      </c>
      <c r="H95" s="37">
        <v>0.0</v>
      </c>
      <c r="I95" s="37">
        <v>0.0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ht="15.75" customHeight="1">
      <c r="A96" s="33" t="s">
        <v>15</v>
      </c>
      <c r="B96" s="57">
        <v>-1000.0</v>
      </c>
      <c r="C96" s="57">
        <v>-1000.0</v>
      </c>
      <c r="D96" s="57">
        <v>-1000.0</v>
      </c>
      <c r="E96" s="42">
        <v>-481.32</v>
      </c>
      <c r="F96" s="57">
        <v>-45.0</v>
      </c>
      <c r="G96" s="42">
        <v>-103.98</v>
      </c>
      <c r="H96" s="42">
        <v>-91.99</v>
      </c>
      <c r="I96" s="42">
        <v>-3293.04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ht="15.75" customHeight="1">
      <c r="A97" s="33" t="s">
        <v>16</v>
      </c>
      <c r="B97" s="58">
        <v>-500.0</v>
      </c>
      <c r="C97" s="58">
        <v>-500.0</v>
      </c>
      <c r="D97" s="37">
        <v>-500.0</v>
      </c>
      <c r="E97" s="37">
        <v>0.0</v>
      </c>
      <c r="F97" s="37">
        <v>-291.4</v>
      </c>
      <c r="G97" s="37">
        <v>-100.0</v>
      </c>
      <c r="H97" s="37">
        <v>-30.0</v>
      </c>
      <c r="I97" s="37">
        <v>-240.0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ht="15.75" customHeight="1">
      <c r="A98" s="33" t="s">
        <v>17</v>
      </c>
      <c r="B98" s="41">
        <v>-8000.0</v>
      </c>
      <c r="C98" s="41">
        <v>-8000.0</v>
      </c>
      <c r="D98" s="57">
        <v>-7000.0</v>
      </c>
      <c r="E98" s="42">
        <v>-7873.98</v>
      </c>
      <c r="F98" s="57">
        <v>-2786.74</v>
      </c>
      <c r="G98" s="42">
        <v>-5726.03</v>
      </c>
      <c r="H98" s="42">
        <v>-13268.5</v>
      </c>
      <c r="I98" s="42">
        <v>-16676.93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ht="15.75" customHeight="1">
      <c r="A99" s="33" t="s">
        <v>18</v>
      </c>
      <c r="B99" s="58">
        <v>-10000.0</v>
      </c>
      <c r="C99" s="58">
        <v>-10000.0</v>
      </c>
      <c r="D99" s="37">
        <v>-10000.0</v>
      </c>
      <c r="E99" s="37">
        <v>-16598.75</v>
      </c>
      <c r="F99" s="37">
        <v>-27519.03</v>
      </c>
      <c r="G99" s="37">
        <v>-17414.25</v>
      </c>
      <c r="H99" s="37">
        <v>-13087.08</v>
      </c>
      <c r="I99" s="37">
        <v>-8534.0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ht="15.75" customHeight="1">
      <c r="A100" s="33" t="s">
        <v>19</v>
      </c>
      <c r="B100" s="57">
        <v>0.0</v>
      </c>
      <c r="C100" s="57">
        <v>0.0</v>
      </c>
      <c r="D100" s="57">
        <v>0.0</v>
      </c>
      <c r="E100" s="42">
        <v>0.0</v>
      </c>
      <c r="F100" s="57">
        <v>0.0</v>
      </c>
      <c r="G100" s="42">
        <v>0.0</v>
      </c>
      <c r="H100" s="42">
        <v>-38.39</v>
      </c>
      <c r="I100" s="42">
        <v>0.0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ht="15.75" customHeight="1">
      <c r="A101" s="43"/>
      <c r="B101" s="58"/>
      <c r="C101" s="58"/>
      <c r="D101" s="58"/>
      <c r="E101" s="58"/>
      <c r="F101" s="58"/>
      <c r="G101" s="58"/>
      <c r="H101" s="58"/>
      <c r="I101" s="5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ht="15.75" customHeight="1">
      <c r="A102" s="33" t="s">
        <v>20</v>
      </c>
      <c r="B102" s="41">
        <f t="shared" ref="B102:C102" si="9">SUM(B91:B100)</f>
        <v>-55500</v>
      </c>
      <c r="C102" s="41">
        <f t="shared" si="9"/>
        <v>-68500</v>
      </c>
      <c r="D102" s="42">
        <v>-65500.0</v>
      </c>
      <c r="E102" s="42">
        <f>SUM(E91:E100)</f>
        <v>-76689.1</v>
      </c>
      <c r="F102" s="57">
        <v>-91382.85999999999</v>
      </c>
      <c r="G102" s="42">
        <f t="shared" ref="G102:I102" si="10">SUM(G91:G100)</f>
        <v>-58173.44</v>
      </c>
      <c r="H102" s="42">
        <f t="shared" si="10"/>
        <v>-54750.31</v>
      </c>
      <c r="I102" s="42">
        <f t="shared" si="10"/>
        <v>-38206.89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ht="15.75" customHeight="1">
      <c r="A103" s="51"/>
      <c r="B103" s="52"/>
      <c r="C103" s="52"/>
      <c r="D103" s="52"/>
      <c r="E103" s="53"/>
      <c r="F103" s="52"/>
      <c r="G103" s="52"/>
      <c r="H103" s="53"/>
      <c r="I103" s="53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ht="15.75" customHeight="1">
      <c r="A104" s="28" t="s">
        <v>29</v>
      </c>
      <c r="B104" s="54"/>
      <c r="C104" s="54"/>
      <c r="D104" s="54"/>
      <c r="E104" s="54"/>
      <c r="F104" s="55"/>
      <c r="G104" s="55"/>
      <c r="H104" s="54"/>
      <c r="I104" s="54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ht="15.75" customHeight="1">
      <c r="A105" s="33"/>
      <c r="B105" s="56"/>
      <c r="C105" s="56"/>
      <c r="D105" s="56"/>
      <c r="E105" s="56"/>
      <c r="F105" s="57"/>
      <c r="G105" s="57"/>
      <c r="H105" s="56"/>
      <c r="I105" s="5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ht="15.75" customHeight="1">
      <c r="A106" s="33" t="s">
        <v>11</v>
      </c>
      <c r="B106" s="58">
        <v>-2500.0</v>
      </c>
      <c r="C106" s="58">
        <v>-2500.0</v>
      </c>
      <c r="D106" s="37">
        <v>-2500.0</v>
      </c>
      <c r="E106" s="37">
        <v>0.0</v>
      </c>
      <c r="F106" s="37">
        <v>-91.0</v>
      </c>
      <c r="G106" s="37">
        <v>-2154.14</v>
      </c>
      <c r="H106" s="37">
        <f>-8091.41-356.16</f>
        <v>-8447.57</v>
      </c>
      <c r="I106" s="37">
        <f>-3933.51-963.1</f>
        <v>-4896.61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ht="15.75" customHeight="1">
      <c r="A107" s="33" t="s">
        <v>12</v>
      </c>
      <c r="B107" s="57">
        <v>-2000.0</v>
      </c>
      <c r="C107" s="57">
        <v>-2000.0</v>
      </c>
      <c r="D107" s="57">
        <v>-2000.0</v>
      </c>
      <c r="E107" s="42">
        <v>0.0</v>
      </c>
      <c r="F107" s="57">
        <v>-190.5</v>
      </c>
      <c r="G107" s="42">
        <v>-1614.0</v>
      </c>
      <c r="H107" s="42">
        <v>-4666.5</v>
      </c>
      <c r="I107" s="42">
        <v>-3249.0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ht="15.75" customHeight="1">
      <c r="A108" s="33" t="s">
        <v>13</v>
      </c>
      <c r="B108" s="58">
        <v>-2000.0</v>
      </c>
      <c r="C108" s="58">
        <v>-2000.0</v>
      </c>
      <c r="D108" s="37">
        <v>-2000.0</v>
      </c>
      <c r="E108" s="37">
        <v>0.0</v>
      </c>
      <c r="F108" s="37">
        <v>0.0</v>
      </c>
      <c r="G108" s="37">
        <v>-277.26</v>
      </c>
      <c r="H108" s="37">
        <v>-3688.44</v>
      </c>
      <c r="I108" s="37">
        <v>-928.0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ht="15.75" customHeight="1">
      <c r="A109" s="33" t="s">
        <v>14</v>
      </c>
      <c r="B109" s="57">
        <v>-1500.0</v>
      </c>
      <c r="C109" s="57">
        <v>-1500.0</v>
      </c>
      <c r="D109" s="57">
        <v>-1500.0</v>
      </c>
      <c r="E109" s="42">
        <v>-94.58</v>
      </c>
      <c r="F109" s="57">
        <v>-100.32</v>
      </c>
      <c r="G109" s="42">
        <v>-683.44</v>
      </c>
      <c r="H109" s="42">
        <v>-1196.78</v>
      </c>
      <c r="I109" s="42">
        <v>-1326.88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ht="15.75" customHeight="1">
      <c r="A110" s="33" t="s">
        <v>15</v>
      </c>
      <c r="B110" s="58">
        <v>-1000.0</v>
      </c>
      <c r="C110" s="58">
        <v>-1000.0</v>
      </c>
      <c r="D110" s="37">
        <v>-1000.0</v>
      </c>
      <c r="E110" s="37">
        <v>-21.99</v>
      </c>
      <c r="F110" s="37">
        <v>-8.09</v>
      </c>
      <c r="G110" s="37">
        <v>-513.17</v>
      </c>
      <c r="H110" s="37">
        <v>-702.0</v>
      </c>
      <c r="I110" s="37">
        <v>-93.2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ht="15.75" customHeight="1">
      <c r="A111" s="33" t="s">
        <v>16</v>
      </c>
      <c r="B111" s="57">
        <v>-2500.0</v>
      </c>
      <c r="C111" s="57">
        <v>-2500.0</v>
      </c>
      <c r="D111" s="57">
        <v>-2500.0</v>
      </c>
      <c r="E111" s="42">
        <v>-210.0</v>
      </c>
      <c r="F111" s="57">
        <v>-739.8</v>
      </c>
      <c r="G111" s="42">
        <v>-1438.0</v>
      </c>
      <c r="H111" s="42">
        <v>-5560.23</v>
      </c>
      <c r="I111" s="42">
        <v>-2254.0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ht="15.75" customHeight="1">
      <c r="A112" s="33" t="s">
        <v>17</v>
      </c>
      <c r="B112" s="58">
        <v>0.0</v>
      </c>
      <c r="C112" s="58">
        <v>0.0</v>
      </c>
      <c r="D112" s="37">
        <v>0.0</v>
      </c>
      <c r="E112" s="37">
        <v>0.0</v>
      </c>
      <c r="F112" s="37">
        <v>-9.0</v>
      </c>
      <c r="G112" s="37">
        <v>0.0</v>
      </c>
      <c r="H112" s="37">
        <v>-20.0</v>
      </c>
      <c r="I112" s="37">
        <v>0.0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ht="15.75" customHeight="1">
      <c r="A113" s="33" t="s">
        <v>30</v>
      </c>
      <c r="B113" s="57">
        <v>0.0</v>
      </c>
      <c r="C113" s="57">
        <v>0.0</v>
      </c>
      <c r="D113" s="57">
        <v>0.0</v>
      </c>
      <c r="E113" s="42">
        <v>0.0</v>
      </c>
      <c r="F113" s="57">
        <v>0.0</v>
      </c>
      <c r="G113" s="42">
        <v>0.0</v>
      </c>
      <c r="H113" s="42">
        <v>-738.39</v>
      </c>
      <c r="I113" s="42">
        <v>-1887.94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ht="15.75" customHeight="1">
      <c r="A114" s="33" t="s">
        <v>19</v>
      </c>
      <c r="B114" s="40">
        <v>0.0</v>
      </c>
      <c r="C114" s="58">
        <v>0.0</v>
      </c>
      <c r="D114" s="37">
        <v>0.0</v>
      </c>
      <c r="E114" s="37">
        <v>0.0</v>
      </c>
      <c r="F114" s="37">
        <v>0.0</v>
      </c>
      <c r="G114" s="37">
        <v>0.0</v>
      </c>
      <c r="H114" s="37">
        <v>-206.69</v>
      </c>
      <c r="I114" s="37">
        <v>0.0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ht="15.75" customHeight="1">
      <c r="A115" s="43"/>
      <c r="B115" s="57"/>
      <c r="C115" s="57"/>
      <c r="D115" s="57"/>
      <c r="E115" s="57"/>
      <c r="F115" s="57"/>
      <c r="G115" s="57"/>
      <c r="H115" s="57"/>
      <c r="I115" s="57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ht="15.75" customHeight="1">
      <c r="A116" s="33" t="s">
        <v>20</v>
      </c>
      <c r="B116" s="40">
        <f t="shared" ref="B116:C116" si="11">SUM(B106:B114)</f>
        <v>-11500</v>
      </c>
      <c r="C116" s="40">
        <f t="shared" si="11"/>
        <v>-11500</v>
      </c>
      <c r="D116" s="37">
        <v>-11500.0</v>
      </c>
      <c r="E116" s="37">
        <f>SUM(E106:E114)</f>
        <v>-326.57</v>
      </c>
      <c r="F116" s="37">
        <v>-1138.71</v>
      </c>
      <c r="G116" s="37">
        <f t="shared" ref="G116:I116" si="12">SUM(G106:G114)</f>
        <v>-6680.01</v>
      </c>
      <c r="H116" s="37">
        <f t="shared" si="12"/>
        <v>-25226.6</v>
      </c>
      <c r="I116" s="37">
        <f t="shared" si="12"/>
        <v>-14635.63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ht="15.75" customHeight="1">
      <c r="A117" s="51"/>
      <c r="B117" s="52"/>
      <c r="C117" s="52"/>
      <c r="D117" s="52"/>
      <c r="E117" s="53"/>
      <c r="F117" s="52"/>
      <c r="G117" s="52"/>
      <c r="H117" s="53"/>
      <c r="I117" s="53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ht="15.75" customHeight="1">
      <c r="A118" s="28" t="s">
        <v>31</v>
      </c>
      <c r="B118" s="54"/>
      <c r="C118" s="54"/>
      <c r="D118" s="54"/>
      <c r="E118" s="54"/>
      <c r="F118" s="55"/>
      <c r="G118" s="55"/>
      <c r="H118" s="54"/>
      <c r="I118" s="54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ht="15.75" customHeight="1">
      <c r="A119" s="33"/>
      <c r="B119" s="56"/>
      <c r="C119" s="56"/>
      <c r="D119" s="56"/>
      <c r="E119" s="56"/>
      <c r="F119" s="57"/>
      <c r="G119" s="57"/>
      <c r="H119" s="56"/>
      <c r="I119" s="5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ht="15.75" customHeight="1">
      <c r="A120" s="33" t="s">
        <v>24</v>
      </c>
      <c r="B120" s="40">
        <v>5000.0</v>
      </c>
      <c r="C120" s="40">
        <v>5000.0</v>
      </c>
      <c r="D120" s="37">
        <v>6000.0</v>
      </c>
      <c r="E120" s="37">
        <v>4816.0</v>
      </c>
      <c r="F120" s="37">
        <v>0.0</v>
      </c>
      <c r="G120" s="37">
        <v>14239.0</v>
      </c>
      <c r="H120" s="37">
        <v>6805.0</v>
      </c>
      <c r="I120" s="37">
        <v>8280.0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ht="15.75" customHeight="1">
      <c r="A121" s="33" t="s">
        <v>32</v>
      </c>
      <c r="B121" s="57"/>
      <c r="C121" s="57"/>
      <c r="D121" s="57"/>
      <c r="E121" s="42">
        <v>0.0</v>
      </c>
      <c r="F121" s="57"/>
      <c r="G121" s="57"/>
      <c r="H121" s="57"/>
      <c r="I121" s="42">
        <v>160.0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ht="15.75" customHeight="1">
      <c r="A122" s="33"/>
      <c r="B122" s="58"/>
      <c r="C122" s="58"/>
      <c r="D122" s="58"/>
      <c r="E122" s="58"/>
      <c r="F122" s="58"/>
      <c r="G122" s="58"/>
      <c r="H122" s="58"/>
      <c r="I122" s="58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ht="15.75" customHeight="1">
      <c r="A123" s="33" t="s">
        <v>10</v>
      </c>
      <c r="B123" s="41">
        <v>-75000.0</v>
      </c>
      <c r="C123" s="41">
        <v>-70000.0</v>
      </c>
      <c r="D123" s="57">
        <v>-78000.0</v>
      </c>
      <c r="E123" s="42">
        <v>-75507.01</v>
      </c>
      <c r="F123" s="57">
        <v>-73125.25</v>
      </c>
      <c r="G123" s="42">
        <v>-68620.8</v>
      </c>
      <c r="H123" s="42">
        <v>-72489.76</v>
      </c>
      <c r="I123" s="42">
        <v>-81551.75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ht="15.75" customHeight="1">
      <c r="A124" s="33" t="s">
        <v>11</v>
      </c>
      <c r="B124" s="58">
        <v>-1000.0</v>
      </c>
      <c r="C124" s="58">
        <v>-1000.0</v>
      </c>
      <c r="D124" s="37">
        <v>-1000.0</v>
      </c>
      <c r="E124" s="37">
        <v>-720.4</v>
      </c>
      <c r="F124" s="37">
        <v>-143.2</v>
      </c>
      <c r="G124" s="37">
        <v>-1017.7</v>
      </c>
      <c r="H124" s="37">
        <f>-2571.49-204.12</f>
        <v>-2775.61</v>
      </c>
      <c r="I124" s="37">
        <f>-531.58-317.1</f>
        <v>-848.68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ht="15.75" customHeight="1">
      <c r="A125" s="33" t="s">
        <v>12</v>
      </c>
      <c r="B125" s="57">
        <v>-1000.0</v>
      </c>
      <c r="C125" s="57">
        <v>-1000.0</v>
      </c>
      <c r="D125" s="57">
        <v>-1000.0</v>
      </c>
      <c r="E125" s="42">
        <f>-(704+505.88)</f>
        <v>-1209.88</v>
      </c>
      <c r="F125" s="57">
        <v>0.0</v>
      </c>
      <c r="G125" s="42">
        <v>-870.5</v>
      </c>
      <c r="H125" s="42">
        <v>-1362.5</v>
      </c>
      <c r="I125" s="42">
        <v>-951.0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ht="15.75" customHeight="1">
      <c r="A126" s="33" t="s">
        <v>13</v>
      </c>
      <c r="B126" s="58">
        <v>-8000.0</v>
      </c>
      <c r="C126" s="58">
        <v>-8000.0</v>
      </c>
      <c r="D126" s="37">
        <v>-8000.0</v>
      </c>
      <c r="E126" s="37">
        <v>-572.5</v>
      </c>
      <c r="F126" s="37">
        <v>-645.78</v>
      </c>
      <c r="G126" s="37">
        <v>-8360.9</v>
      </c>
      <c r="H126" s="37">
        <v>-14704.9</v>
      </c>
      <c r="I126" s="37">
        <v>-13864.84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ht="15.75" customHeight="1">
      <c r="A127" s="33" t="s">
        <v>14</v>
      </c>
      <c r="B127" s="57">
        <v>-2000.0</v>
      </c>
      <c r="C127" s="57">
        <v>-2000.0</v>
      </c>
      <c r="D127" s="57">
        <v>-2000.0</v>
      </c>
      <c r="E127" s="42">
        <v>-8644.3</v>
      </c>
      <c r="F127" s="57">
        <v>-4768.13</v>
      </c>
      <c r="G127" s="42">
        <v>-12371.8</v>
      </c>
      <c r="H127" s="42">
        <v>-499.02</v>
      </c>
      <c r="I127" s="42">
        <v>-931.6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ht="15.75" customHeight="1">
      <c r="A128" s="33" t="s">
        <v>15</v>
      </c>
      <c r="B128" s="58">
        <v>-2000.0</v>
      </c>
      <c r="C128" s="58">
        <v>-2000.0</v>
      </c>
      <c r="D128" s="37">
        <v>-2000.0</v>
      </c>
      <c r="E128" s="37">
        <v>-1230.29</v>
      </c>
      <c r="F128" s="37">
        <v>-6040.57</v>
      </c>
      <c r="G128" s="37">
        <v>-1932.52</v>
      </c>
      <c r="H128" s="37">
        <v>-10705.68</v>
      </c>
      <c r="I128" s="37">
        <v>-2715.58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ht="15.75" customHeight="1">
      <c r="A129" s="33" t="s">
        <v>16</v>
      </c>
      <c r="B129" s="57">
        <v>-1000.0</v>
      </c>
      <c r="C129" s="57">
        <v>-1000.0</v>
      </c>
      <c r="D129" s="57">
        <v>-1000.0</v>
      </c>
      <c r="E129" s="42">
        <v>-91.67</v>
      </c>
      <c r="F129" s="57">
        <v>-1265.0</v>
      </c>
      <c r="G129" s="42">
        <v>-310.0</v>
      </c>
      <c r="H129" s="42">
        <v>-1308.97</v>
      </c>
      <c r="I129" s="42">
        <v>-1686.57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ht="15.75" customHeight="1">
      <c r="A130" s="33" t="s">
        <v>17</v>
      </c>
      <c r="B130" s="40">
        <v>-5000.0</v>
      </c>
      <c r="C130" s="58">
        <v>-5000.0</v>
      </c>
      <c r="D130" s="37">
        <v>-5000.0</v>
      </c>
      <c r="E130" s="37">
        <v>-6494.81</v>
      </c>
      <c r="F130" s="37">
        <v>-7921.86</v>
      </c>
      <c r="G130" s="37">
        <v>-10245.77</v>
      </c>
      <c r="H130" s="37">
        <v>-2475.22</v>
      </c>
      <c r="I130" s="37">
        <v>-3479.84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ht="15.75" customHeight="1">
      <c r="A131" s="33" t="s">
        <v>18</v>
      </c>
      <c r="B131" s="57">
        <v>-1000.0</v>
      </c>
      <c r="C131" s="57">
        <v>-1000.0</v>
      </c>
      <c r="D131" s="57">
        <v>-1000.0</v>
      </c>
      <c r="E131" s="42">
        <v>-58.33</v>
      </c>
      <c r="F131" s="57">
        <v>-736.56</v>
      </c>
      <c r="G131" s="42">
        <v>-713.0</v>
      </c>
      <c r="H131" s="42">
        <v>-186.0</v>
      </c>
      <c r="I131" s="42">
        <v>0.0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ht="15.75" customHeight="1">
      <c r="A132" s="33" t="s">
        <v>33</v>
      </c>
      <c r="B132" s="58">
        <v>-4500.0</v>
      </c>
      <c r="C132" s="58">
        <v>-4500.0</v>
      </c>
      <c r="D132" s="37">
        <v>-4500.0</v>
      </c>
      <c r="E132" s="37">
        <v>-4357.0</v>
      </c>
      <c r="F132" s="37">
        <v>-4047.0</v>
      </c>
      <c r="G132" s="37">
        <v>-3953.0</v>
      </c>
      <c r="H132" s="37">
        <v>-3893.0</v>
      </c>
      <c r="I132" s="37">
        <v>-3171.0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ht="15.75" customHeight="1">
      <c r="A133" s="33" t="s">
        <v>34</v>
      </c>
      <c r="B133" s="57">
        <v>-3000.0</v>
      </c>
      <c r="C133" s="57">
        <v>-3000.0</v>
      </c>
      <c r="D133" s="57">
        <v>-3000.0</v>
      </c>
      <c r="E133" s="42">
        <v>-1784.57</v>
      </c>
      <c r="F133" s="57">
        <v>-3391.6</v>
      </c>
      <c r="G133" s="42">
        <v>-2246.55</v>
      </c>
      <c r="H133" s="42">
        <v>-2227.87</v>
      </c>
      <c r="I133" s="42">
        <v>-5948.89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ht="15.75" customHeight="1">
      <c r="A134" s="33" t="s">
        <v>35</v>
      </c>
      <c r="B134" s="58">
        <v>-5000.0</v>
      </c>
      <c r="C134" s="58">
        <v>-5000.0</v>
      </c>
      <c r="D134" s="37">
        <v>-5000.0</v>
      </c>
      <c r="E134" s="37">
        <f>-(2661.7+2311.48)</f>
        <v>-4973.18</v>
      </c>
      <c r="F134" s="37">
        <v>-5352.389999999999</v>
      </c>
      <c r="G134" s="37">
        <v>-2486.82</v>
      </c>
      <c r="H134" s="37">
        <v>-4158.53</v>
      </c>
      <c r="I134" s="37">
        <v>-1763.75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ht="15.75" customHeight="1">
      <c r="A135" s="33" t="s">
        <v>36</v>
      </c>
      <c r="B135" s="57">
        <v>0.0</v>
      </c>
      <c r="C135" s="57">
        <v>0.0</v>
      </c>
      <c r="D135" s="57">
        <v>0.0</v>
      </c>
      <c r="E135" s="42">
        <v>952.18</v>
      </c>
      <c r="F135" s="57">
        <v>176.46</v>
      </c>
      <c r="G135" s="42">
        <v>563.89</v>
      </c>
      <c r="H135" s="42">
        <v>1979.85</v>
      </c>
      <c r="I135" s="42">
        <v>856.53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ht="15.75" customHeight="1">
      <c r="A136" s="33" t="s">
        <v>37</v>
      </c>
      <c r="B136" s="58">
        <v>-4000.0</v>
      </c>
      <c r="C136" s="58">
        <v>-4000.0</v>
      </c>
      <c r="D136" s="37">
        <v>-4000.0</v>
      </c>
      <c r="E136" s="37">
        <v>-1124.6</v>
      </c>
      <c r="F136" s="37">
        <v>-1507.93</v>
      </c>
      <c r="G136" s="37">
        <v>-1906.31</v>
      </c>
      <c r="H136" s="37">
        <v>-4001.92</v>
      </c>
      <c r="I136" s="37">
        <v>-641.1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ht="15.75" customHeight="1">
      <c r="A137" s="33" t="s">
        <v>38</v>
      </c>
      <c r="B137" s="57">
        <v>-4000.0</v>
      </c>
      <c r="C137" s="57">
        <v>-4000.0</v>
      </c>
      <c r="D137" s="57">
        <v>-4000.0</v>
      </c>
      <c r="E137" s="42">
        <v>-1749.46</v>
      </c>
      <c r="F137" s="57">
        <v>-2557.77</v>
      </c>
      <c r="G137" s="42">
        <v>-3218.48</v>
      </c>
      <c r="H137" s="42">
        <v>-3811.6</v>
      </c>
      <c r="I137" s="42">
        <v>-4320.11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ht="15.75" customHeight="1">
      <c r="A138" s="33" t="s">
        <v>39</v>
      </c>
      <c r="B138" s="58">
        <v>-7500.0</v>
      </c>
      <c r="C138" s="58">
        <v>-7500.0</v>
      </c>
      <c r="D138" s="37">
        <v>-7500.0</v>
      </c>
      <c r="E138" s="37">
        <v>-5694.0</v>
      </c>
      <c r="F138" s="37">
        <v>-6787.68</v>
      </c>
      <c r="G138" s="37">
        <v>-6913.04</v>
      </c>
      <c r="H138" s="37">
        <v>-6400.26</v>
      </c>
      <c r="I138" s="37">
        <v>-4895.52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ht="15.75" customHeight="1">
      <c r="A139" s="33" t="s">
        <v>40</v>
      </c>
      <c r="B139" s="41">
        <v>-12000.0</v>
      </c>
      <c r="C139" s="57">
        <v>-17000.0</v>
      </c>
      <c r="D139" s="57">
        <v>-17000.0</v>
      </c>
      <c r="E139" s="42">
        <v>-36513.31</v>
      </c>
      <c r="F139" s="57">
        <v>-36412.420000000006</v>
      </c>
      <c r="G139" s="42">
        <v>-39950.85</v>
      </c>
      <c r="H139" s="42">
        <v>-43216.92</v>
      </c>
      <c r="I139" s="42">
        <v>-24945.96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ht="15.75" customHeight="1">
      <c r="A140" s="33" t="s">
        <v>41</v>
      </c>
      <c r="B140" s="58">
        <v>-1000.0</v>
      </c>
      <c r="C140" s="58">
        <v>-1000.0</v>
      </c>
      <c r="D140" s="37">
        <v>-1000.0</v>
      </c>
      <c r="E140" s="37">
        <v>-876.63</v>
      </c>
      <c r="F140" s="37">
        <v>-846.81</v>
      </c>
      <c r="G140" s="37">
        <v>-906.51</v>
      </c>
      <c r="H140" s="37">
        <v>-1011.14</v>
      </c>
      <c r="I140" s="37">
        <v>-720.33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ht="15.75" customHeight="1">
      <c r="A141" s="33" t="s">
        <v>42</v>
      </c>
      <c r="B141" s="57">
        <v>-4000.0</v>
      </c>
      <c r="C141" s="57">
        <v>-4000.0</v>
      </c>
      <c r="D141" s="57">
        <v>-4000.0</v>
      </c>
      <c r="E141" s="42">
        <v>-3720.0</v>
      </c>
      <c r="F141" s="57">
        <v>-3224.0</v>
      </c>
      <c r="G141" s="42">
        <v>-3720.0</v>
      </c>
      <c r="H141" s="42">
        <v>-4433.0</v>
      </c>
      <c r="I141" s="42">
        <v>-3968.0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ht="15.75" customHeight="1">
      <c r="A142" s="33" t="s">
        <v>43</v>
      </c>
      <c r="B142" s="58">
        <v>-8500.0</v>
      </c>
      <c r="C142" s="58">
        <v>-8500.0</v>
      </c>
      <c r="D142" s="37">
        <v>-8500.0</v>
      </c>
      <c r="E142" s="37">
        <v>-5673.0</v>
      </c>
      <c r="F142" s="37">
        <v>-6909.9</v>
      </c>
      <c r="G142" s="37">
        <v>-6751.8</v>
      </c>
      <c r="H142" s="37">
        <v>-8202.6</v>
      </c>
      <c r="I142" s="37">
        <v>-4983.0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ht="15.75" customHeight="1">
      <c r="A143" s="33" t="s">
        <v>44</v>
      </c>
      <c r="B143" s="57">
        <v>-7000.0</v>
      </c>
      <c r="C143" s="57">
        <v>-7000.0</v>
      </c>
      <c r="D143" s="57">
        <v>-7000.0</v>
      </c>
      <c r="E143" s="42">
        <v>-18834.05</v>
      </c>
      <c r="F143" s="57">
        <v>-19613.7</v>
      </c>
      <c r="G143" s="42">
        <v>-17319.7</v>
      </c>
      <c r="H143" s="42">
        <v>-18876.67</v>
      </c>
      <c r="I143" s="42">
        <v>-12282.32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ht="15.75" customHeight="1">
      <c r="A144" s="33" t="s">
        <v>19</v>
      </c>
      <c r="B144" s="58">
        <v>-4000.0</v>
      </c>
      <c r="C144" s="58">
        <v>-4000.0</v>
      </c>
      <c r="D144" s="37">
        <v>-4000.0</v>
      </c>
      <c r="E144" s="37">
        <v>-3348.79</v>
      </c>
      <c r="F144" s="37">
        <v>-3077.4</v>
      </c>
      <c r="G144" s="37">
        <v>-3473.69</v>
      </c>
      <c r="H144" s="37">
        <v>-5006.29</v>
      </c>
      <c r="I144" s="37">
        <v>-9367.58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ht="15.75" customHeight="1">
      <c r="A145" s="33" t="s">
        <v>45</v>
      </c>
      <c r="B145" s="57">
        <v>0.0</v>
      </c>
      <c r="C145" s="57">
        <v>0.0</v>
      </c>
      <c r="D145" s="57">
        <v>0.0</v>
      </c>
      <c r="E145" s="42">
        <v>0.0</v>
      </c>
      <c r="F145" s="57">
        <v>0.0</v>
      </c>
      <c r="G145" s="42">
        <v>0.05</v>
      </c>
      <c r="H145" s="42">
        <v>-0.01</v>
      </c>
      <c r="I145" s="42">
        <v>0.0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ht="15.75" customHeight="1">
      <c r="A146" s="43"/>
      <c r="B146" s="58"/>
      <c r="C146" s="58"/>
      <c r="D146" s="58"/>
      <c r="E146" s="58"/>
      <c r="F146" s="58"/>
      <c r="G146" s="58"/>
      <c r="H146" s="58"/>
      <c r="I146" s="58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ht="15.75" customHeight="1">
      <c r="A147" s="33" t="s">
        <v>20</v>
      </c>
      <c r="B147" s="41">
        <f t="shared" ref="B147:C147" si="13">SUM(B120:B145)</f>
        <v>-155500</v>
      </c>
      <c r="C147" s="41">
        <f t="shared" si="13"/>
        <v>-155500</v>
      </c>
      <c r="D147" s="42">
        <v>-162500.0</v>
      </c>
      <c r="E147" s="42">
        <f>SUM(E120:E145)</f>
        <v>-177409.6</v>
      </c>
      <c r="F147" s="57">
        <v>-188198.49</v>
      </c>
      <c r="G147" s="42">
        <f>SUM(G123:G144)+G120</f>
        <v>-182486.85</v>
      </c>
      <c r="H147" s="42">
        <f>SUM(H123:H145)+H120</f>
        <v>-202962.62</v>
      </c>
      <c r="I147" s="42">
        <f>SUM(I123:I145)+I120+I121</f>
        <v>-173740.89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ht="15.75" customHeight="1">
      <c r="A148" s="51"/>
      <c r="B148" s="52"/>
      <c r="C148" s="52"/>
      <c r="D148" s="52"/>
      <c r="E148" s="53"/>
      <c r="F148" s="52"/>
      <c r="G148" s="52"/>
      <c r="H148" s="53"/>
      <c r="I148" s="53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ht="15.75" customHeight="1">
      <c r="A149" s="28" t="s">
        <v>46</v>
      </c>
      <c r="B149" s="54"/>
      <c r="C149" s="54"/>
      <c r="D149" s="54"/>
      <c r="E149" s="54"/>
      <c r="F149" s="55"/>
      <c r="G149" s="55"/>
      <c r="H149" s="54"/>
      <c r="I149" s="54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ht="15.75" customHeight="1">
      <c r="A150" s="33"/>
      <c r="B150" s="56"/>
      <c r="C150" s="56"/>
      <c r="D150" s="56"/>
      <c r="E150" s="56"/>
      <c r="F150" s="57"/>
      <c r="G150" s="57"/>
      <c r="H150" s="56"/>
      <c r="I150" s="5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ht="15.75" customHeight="1">
      <c r="A151" s="33" t="s">
        <v>47</v>
      </c>
      <c r="B151" s="40">
        <v>72000.0</v>
      </c>
      <c r="C151" s="40">
        <v>80000.0</v>
      </c>
      <c r="D151" s="37">
        <v>88200.0</v>
      </c>
      <c r="E151" s="37">
        <v>88787.4</v>
      </c>
      <c r="F151" s="37">
        <v>93853.1</v>
      </c>
      <c r="G151" s="37">
        <v>82803.0</v>
      </c>
      <c r="H151" s="37">
        <v>91675.5</v>
      </c>
      <c r="I151" s="37">
        <v>94872.0</v>
      </c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ht="15.75" customHeight="1">
      <c r="A152" s="33" t="s">
        <v>48</v>
      </c>
      <c r="B152" s="41"/>
      <c r="C152" s="41"/>
      <c r="D152" s="42"/>
      <c r="E152" s="42">
        <v>-300.0</v>
      </c>
      <c r="F152" s="57">
        <v>0.0</v>
      </c>
      <c r="G152" s="42">
        <v>0.0</v>
      </c>
      <c r="H152" s="42">
        <v>0.0</v>
      </c>
      <c r="I152" s="42">
        <v>0.0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ht="15.75" customHeight="1">
      <c r="A153" s="43"/>
      <c r="B153" s="58"/>
      <c r="C153" s="58"/>
      <c r="D153" s="58"/>
      <c r="E153" s="58"/>
      <c r="F153" s="58"/>
      <c r="G153" s="58"/>
      <c r="H153" s="58"/>
      <c r="I153" s="58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ht="15.75" customHeight="1">
      <c r="A154" s="33" t="s">
        <v>20</v>
      </c>
      <c r="B154" s="41">
        <f t="shared" ref="B154:C154" si="14">SUM(B151:B152)</f>
        <v>72000</v>
      </c>
      <c r="C154" s="41">
        <f t="shared" si="14"/>
        <v>80000</v>
      </c>
      <c r="D154" s="42">
        <v>88200.0</v>
      </c>
      <c r="E154" s="42">
        <f>SUM(E151:E152)</f>
        <v>88487.4</v>
      </c>
      <c r="F154" s="57">
        <v>93853.1</v>
      </c>
      <c r="G154" s="42">
        <f t="shared" ref="G154:I154" si="15">SUM(G151:G152)</f>
        <v>82803</v>
      </c>
      <c r="H154" s="42">
        <f t="shared" si="15"/>
        <v>91675.5</v>
      </c>
      <c r="I154" s="42">
        <f t="shared" si="15"/>
        <v>94872</v>
      </c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ht="15.75" customHeight="1">
      <c r="A155" s="51"/>
      <c r="B155" s="52"/>
      <c r="C155" s="52"/>
      <c r="D155" s="52"/>
      <c r="E155" s="53"/>
      <c r="F155" s="52"/>
      <c r="G155" s="52"/>
      <c r="H155" s="52"/>
      <c r="I155" s="52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ht="15.75" customHeight="1">
      <c r="A156" s="28" t="s">
        <v>49</v>
      </c>
      <c r="B156" s="54"/>
      <c r="C156" s="54"/>
      <c r="D156" s="54"/>
      <c r="E156" s="54"/>
      <c r="F156" s="55"/>
      <c r="G156" s="55"/>
      <c r="H156" s="55"/>
      <c r="I156" s="5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ht="15.75" customHeight="1">
      <c r="A157" s="33"/>
      <c r="B157" s="56"/>
      <c r="C157" s="56"/>
      <c r="D157" s="56"/>
      <c r="E157" s="56"/>
      <c r="F157" s="57"/>
      <c r="G157" s="57"/>
      <c r="H157" s="57"/>
      <c r="I157" s="57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ht="15.75" customHeight="1">
      <c r="A158" s="33" t="s">
        <v>50</v>
      </c>
      <c r="B158" s="40">
        <v>0.0</v>
      </c>
      <c r="C158" s="40">
        <v>0.0</v>
      </c>
      <c r="D158" s="37">
        <v>0.0</v>
      </c>
      <c r="E158" s="37">
        <v>0.0</v>
      </c>
      <c r="F158" s="37">
        <v>0.0</v>
      </c>
      <c r="G158" s="37">
        <v>0.0</v>
      </c>
      <c r="H158" s="37">
        <v>262.41</v>
      </c>
      <c r="I158" s="37">
        <v>19335.12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ht="15.75" customHeight="1">
      <c r="A159" s="33" t="s">
        <v>51</v>
      </c>
      <c r="B159" s="41">
        <v>0.0</v>
      </c>
      <c r="C159" s="41">
        <v>0.0</v>
      </c>
      <c r="D159" s="42">
        <v>0.0</v>
      </c>
      <c r="E159" s="42">
        <v>0.0</v>
      </c>
      <c r="F159" s="57">
        <v>0.0</v>
      </c>
      <c r="G159" s="42">
        <v>0.0</v>
      </c>
      <c r="H159" s="42">
        <v>0.0</v>
      </c>
      <c r="I159" s="42">
        <v>909.39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ht="15.75" customHeight="1">
      <c r="A160" s="33"/>
      <c r="B160" s="58"/>
      <c r="C160" s="58"/>
      <c r="D160" s="58"/>
      <c r="E160" s="58"/>
      <c r="F160" s="58"/>
      <c r="G160" s="58"/>
      <c r="H160" s="58"/>
      <c r="I160" s="58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ht="15.75" customHeight="1">
      <c r="A161" s="33" t="s">
        <v>52</v>
      </c>
      <c r="B161" s="41">
        <v>0.0</v>
      </c>
      <c r="C161" s="41">
        <v>-100.0</v>
      </c>
      <c r="D161" s="42">
        <v>-100.0</v>
      </c>
      <c r="E161" s="42">
        <v>0.0</v>
      </c>
      <c r="F161" s="57">
        <v>0.0</v>
      </c>
      <c r="G161" s="42">
        <v>-48.23</v>
      </c>
      <c r="H161" s="42">
        <v>0.0</v>
      </c>
      <c r="I161" s="42">
        <f>-454.81-203.66</f>
        <v>-658.47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ht="15.75" customHeight="1">
      <c r="A162" s="43"/>
      <c r="B162" s="58"/>
      <c r="C162" s="58"/>
      <c r="D162" s="58"/>
      <c r="E162" s="58"/>
      <c r="F162" s="58"/>
      <c r="G162" s="58"/>
      <c r="H162" s="58"/>
      <c r="I162" s="58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ht="15.75" customHeight="1">
      <c r="A163" s="33" t="s">
        <v>20</v>
      </c>
      <c r="B163" s="41">
        <f t="shared" ref="B163:C163" si="16">SUM(B158:B161)</f>
        <v>0</v>
      </c>
      <c r="C163" s="41">
        <f t="shared" si="16"/>
        <v>-100</v>
      </c>
      <c r="D163" s="42">
        <v>-100.0</v>
      </c>
      <c r="E163" s="42">
        <f>SUM(E158:E161)</f>
        <v>0</v>
      </c>
      <c r="F163" s="57">
        <v>0.0</v>
      </c>
      <c r="G163" s="42">
        <f t="shared" ref="G163:I163" si="17">G158+G159+G161</f>
        <v>-48.23</v>
      </c>
      <c r="H163" s="42">
        <f t="shared" si="17"/>
        <v>262.41</v>
      </c>
      <c r="I163" s="42">
        <f t="shared" si="17"/>
        <v>19586.04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ht="15.75" customHeight="1">
      <c r="A164" s="51"/>
      <c r="B164" s="52"/>
      <c r="C164" s="52"/>
      <c r="D164" s="52"/>
      <c r="E164" s="53"/>
      <c r="F164" s="52"/>
      <c r="G164" s="52"/>
      <c r="H164" s="53"/>
      <c r="I164" s="53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ht="15.75" customHeight="1">
      <c r="A165" s="28" t="s">
        <v>53</v>
      </c>
      <c r="B165" s="54"/>
      <c r="C165" s="54"/>
      <c r="D165" s="54"/>
      <c r="E165" s="54"/>
      <c r="F165" s="55"/>
      <c r="G165" s="55"/>
      <c r="H165" s="54"/>
      <c r="I165" s="54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ht="15.75" customHeight="1">
      <c r="A166" s="33"/>
      <c r="B166" s="56"/>
      <c r="C166" s="56"/>
      <c r="D166" s="56"/>
      <c r="E166" s="56"/>
      <c r="F166" s="57"/>
      <c r="G166" s="57"/>
      <c r="H166" s="56"/>
      <c r="I166" s="5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ht="15.75" customHeight="1">
      <c r="A167" s="33" t="s">
        <v>54</v>
      </c>
      <c r="B167" s="58">
        <v>288000.0</v>
      </c>
      <c r="C167" s="58">
        <v>288000.0</v>
      </c>
      <c r="D167" s="37">
        <v>288000.0</v>
      </c>
      <c r="E167" s="37">
        <v>288000.0</v>
      </c>
      <c r="F167" s="37">
        <v>320000.0</v>
      </c>
      <c r="G167" s="37">
        <v>320000.0</v>
      </c>
      <c r="H167" s="37">
        <v>320000.0</v>
      </c>
      <c r="I167" s="37">
        <v>320000.0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ht="15.75" customHeight="1">
      <c r="A168" s="33"/>
      <c r="B168" s="57"/>
      <c r="C168" s="57"/>
      <c r="D168" s="57"/>
      <c r="E168" s="57"/>
      <c r="F168" s="57"/>
      <c r="G168" s="57"/>
      <c r="H168" s="57"/>
      <c r="I168" s="57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ht="15.75" customHeight="1">
      <c r="A169" s="33" t="s">
        <v>55</v>
      </c>
      <c r="B169" s="58"/>
      <c r="C169" s="58"/>
      <c r="D169" s="58"/>
      <c r="E169" s="37"/>
      <c r="F169" s="37"/>
      <c r="G169" s="37"/>
      <c r="H169" s="37">
        <v>0.0</v>
      </c>
      <c r="I169" s="37">
        <v>-21922.78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ht="15.75" customHeight="1">
      <c r="A170" s="43"/>
      <c r="B170" s="57"/>
      <c r="C170" s="57"/>
      <c r="D170" s="57"/>
      <c r="E170" s="57"/>
      <c r="F170" s="57"/>
      <c r="G170" s="57"/>
      <c r="H170" s="57"/>
      <c r="I170" s="57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ht="15.75" customHeight="1">
      <c r="A171" s="33" t="s">
        <v>20</v>
      </c>
      <c r="B171" s="37">
        <f t="shared" ref="B171:C171" si="18">SUM(B167:B169)</f>
        <v>288000</v>
      </c>
      <c r="C171" s="37">
        <f t="shared" si="18"/>
        <v>288000</v>
      </c>
      <c r="D171" s="37">
        <v>288000.0</v>
      </c>
      <c r="E171" s="37">
        <v>288000.0</v>
      </c>
      <c r="F171" s="37">
        <v>320000.0</v>
      </c>
      <c r="G171" s="37">
        <f t="shared" ref="G171:I171" si="19">G167+G169</f>
        <v>320000</v>
      </c>
      <c r="H171" s="37">
        <f t="shared" si="19"/>
        <v>320000</v>
      </c>
      <c r="I171" s="37">
        <f t="shared" si="19"/>
        <v>298077.22</v>
      </c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"/>
      <c r="Z171" s="6"/>
      <c r="AA171" s="6"/>
      <c r="AB171" s="6"/>
    </row>
    <row r="172" ht="15.75" customHeight="1">
      <c r="A172" s="51"/>
      <c r="B172" s="52"/>
      <c r="C172" s="52"/>
      <c r="D172" s="52"/>
      <c r="E172" s="53"/>
      <c r="F172" s="52"/>
      <c r="G172" s="52"/>
      <c r="H172" s="53"/>
      <c r="I172" s="53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"/>
      <c r="Z172" s="6"/>
      <c r="AA172" s="6"/>
      <c r="AB172" s="6"/>
    </row>
    <row r="173" ht="15.75" customHeight="1">
      <c r="A173" s="61"/>
      <c r="B173" s="53"/>
      <c r="C173" s="53"/>
      <c r="D173" s="53"/>
      <c r="E173" s="53"/>
      <c r="F173" s="52"/>
      <c r="G173" s="52"/>
      <c r="H173" s="53"/>
      <c r="I173" s="53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"/>
      <c r="Z173" s="6"/>
      <c r="AA173" s="6"/>
      <c r="AB173" s="6"/>
    </row>
    <row r="174" ht="15.75" customHeight="1">
      <c r="A174" s="62" t="s">
        <v>56</v>
      </c>
      <c r="B174" s="41">
        <f t="shared" ref="B174:E174" si="20">B8+B25+B57+B74+B120+B121+B151+B152+B158+B159+B167</f>
        <v>468000</v>
      </c>
      <c r="C174" s="41">
        <f t="shared" si="20"/>
        <v>476000</v>
      </c>
      <c r="D174" s="41">
        <f t="shared" si="20"/>
        <v>485200</v>
      </c>
      <c r="E174" s="41">
        <f t="shared" si="20"/>
        <v>454810.8</v>
      </c>
      <c r="F174" s="41">
        <v>482296.36</v>
      </c>
      <c r="G174" s="41">
        <f t="shared" ref="G174:I174" si="21">G8+G25+G57+G74+G120+G151+G152+G158+G159+G121+G167</f>
        <v>454862.74</v>
      </c>
      <c r="H174" s="41">
        <f t="shared" si="21"/>
        <v>477362.85</v>
      </c>
      <c r="I174" s="41">
        <f t="shared" si="21"/>
        <v>512304.01</v>
      </c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"/>
      <c r="Z174" s="6"/>
      <c r="AA174" s="6"/>
      <c r="AB174" s="6"/>
    </row>
    <row r="175" ht="15.75" customHeight="1">
      <c r="A175" s="63"/>
      <c r="B175" s="58"/>
      <c r="C175" s="58"/>
      <c r="D175" s="58"/>
      <c r="E175" s="58"/>
      <c r="F175" s="58"/>
      <c r="G175" s="58"/>
      <c r="H175" s="64"/>
      <c r="I175" s="64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"/>
      <c r="Z175" s="6"/>
      <c r="AA175" s="6"/>
      <c r="AB175" s="6"/>
    </row>
    <row r="176" ht="15.75" customHeight="1">
      <c r="A176" s="62" t="s">
        <v>57</v>
      </c>
      <c r="B176" s="41">
        <f t="shared" ref="B176:E176" si="22">SUM(B10:B19)+SUM(B27:B36)+SUM(B59:B68)+SUM(B76:B85)+SUM(B91:B100)+SUM(B106:B114)+SUM(B123:B145)+B161+B169</f>
        <v>-468000</v>
      </c>
      <c r="C176" s="41">
        <f t="shared" si="22"/>
        <v>-471200</v>
      </c>
      <c r="D176" s="41">
        <f t="shared" si="22"/>
        <v>-485200</v>
      </c>
      <c r="E176" s="41">
        <f t="shared" si="22"/>
        <v>-445718.51</v>
      </c>
      <c r="F176" s="41">
        <v>-467395.42</v>
      </c>
      <c r="G176" s="41">
        <f>SUM(G10:G19)+SUM(G27:G36)+SUM(G59:G68)+SUM(G76:G85)+SUM(G91:G100)+SUM(G106:G114)+SUM(G123:G144)+G161+G169</f>
        <v>-456378.46</v>
      </c>
      <c r="H176" s="41">
        <f>SUM(H10:H19)+SUM(H27:H36)+SUM(H60:H68)+SUM(H76:H85)+SUM(H91:H100)+SUM(H106:H114)+SUM(H123:H144)+H161+H169+H53</f>
        <v>-526174.34</v>
      </c>
      <c r="I176" s="41">
        <f>SUM(I10:I19)+SUM(I27:I36)+SUM(I60:I68)+SUM(I76:I85)+SUM(I91:I100)+SUM(I106:I114)+SUM(I123:I144)+I161+I169</f>
        <v>-472365.27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ht="15.75" customHeight="1">
      <c r="A177" s="65"/>
      <c r="B177" s="58"/>
      <c r="C177" s="58"/>
      <c r="D177" s="58"/>
      <c r="E177" s="58"/>
      <c r="F177" s="58"/>
      <c r="G177" s="58"/>
      <c r="H177" s="64"/>
      <c r="I177" s="64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ht="15.75" customHeight="1">
      <c r="A178" s="66" t="s">
        <v>58</v>
      </c>
      <c r="B178" s="67">
        <f t="shared" ref="B178:E178" si="23">B174+B176</f>
        <v>0</v>
      </c>
      <c r="C178" s="67">
        <f t="shared" si="23"/>
        <v>4800</v>
      </c>
      <c r="D178" s="67">
        <f t="shared" si="23"/>
        <v>0</v>
      </c>
      <c r="E178" s="67">
        <f t="shared" si="23"/>
        <v>9092.29</v>
      </c>
      <c r="F178" s="67">
        <v>14900.940000000002</v>
      </c>
      <c r="G178" s="67">
        <f t="shared" ref="G178:I178" si="24">G174+G176</f>
        <v>-1515.72</v>
      </c>
      <c r="H178" s="67">
        <f t="shared" si="24"/>
        <v>-48811.49</v>
      </c>
      <c r="I178" s="67">
        <f t="shared" si="24"/>
        <v>39938.74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ht="15.75" customHeight="1">
      <c r="A179" s="6"/>
      <c r="B179" s="68"/>
      <c r="C179" s="69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ht="15.75" customHeight="1">
      <c r="A180" s="6"/>
      <c r="B180" s="70"/>
      <c r="C180" s="69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ht="15.75" customHeight="1">
      <c r="A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ht="15.75" customHeight="1">
      <c r="A182" s="6"/>
      <c r="B182" s="71"/>
      <c r="C182" s="69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ht="15.75" customHeight="1">
      <c r="A183" s="6"/>
      <c r="B183" s="72"/>
      <c r="C183" s="69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ht="15.75" customHeight="1">
      <c r="A184" s="68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ht="15.75" customHeight="1">
      <c r="A185" s="6"/>
      <c r="B185" s="72"/>
      <c r="C185" s="69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ht="15.75" customHeight="1">
      <c r="A186" s="6"/>
      <c r="B186" s="72"/>
      <c r="C186" s="69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ht="15.75" customHeight="1">
      <c r="A187" s="6"/>
      <c r="B187" s="72"/>
      <c r="C187" s="69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ht="15.75" customHeight="1">
      <c r="A188" s="6"/>
      <c r="B188" s="72"/>
      <c r="C188" s="69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ht="15.75" customHeight="1">
      <c r="A189" s="6"/>
      <c r="B189" s="72"/>
      <c r="C189" s="60"/>
      <c r="D189" s="6"/>
      <c r="E189" s="6"/>
      <c r="F189" s="6"/>
      <c r="G189" s="27"/>
      <c r="H189" s="27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ht="15.75" customHeight="1">
      <c r="A190" s="6"/>
      <c r="B190" s="72"/>
      <c r="C190" s="60"/>
      <c r="D190" s="6"/>
      <c r="E190" s="6"/>
      <c r="F190" s="6"/>
      <c r="G190" s="27"/>
      <c r="H190" s="27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ht="15.75" customHeight="1">
      <c r="A191" s="6"/>
      <c r="B191" s="72"/>
      <c r="C191" s="60"/>
      <c r="D191" s="6"/>
      <c r="E191" s="6"/>
      <c r="F191" s="6"/>
      <c r="G191" s="27"/>
      <c r="H191" s="27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ht="15.75" customHeight="1">
      <c r="A192" s="6"/>
      <c r="B192" s="72"/>
      <c r="C192" s="60"/>
      <c r="D192" s="6"/>
      <c r="E192" s="6"/>
      <c r="F192" s="6"/>
      <c r="G192" s="27"/>
      <c r="H192" s="27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ht="15.75" customHeight="1">
      <c r="A193" s="6"/>
      <c r="B193" s="72"/>
      <c r="C193" s="60"/>
      <c r="D193" s="6"/>
      <c r="E193" s="6"/>
      <c r="F193" s="6"/>
      <c r="G193" s="27"/>
      <c r="H193" s="27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ht="15.75" customHeight="1">
      <c r="A194" s="6"/>
      <c r="B194" s="72"/>
      <c r="C194" s="60"/>
      <c r="D194" s="6"/>
      <c r="E194" s="6"/>
      <c r="F194" s="6"/>
      <c r="G194" s="27"/>
      <c r="H194" s="27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ht="15.75" customHeight="1">
      <c r="A195" s="6"/>
      <c r="B195" s="72"/>
      <c r="C195" s="60"/>
      <c r="D195" s="6"/>
      <c r="E195" s="6"/>
      <c r="F195" s="6"/>
      <c r="G195" s="27"/>
      <c r="H195" s="27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ht="15.75" customHeight="1">
      <c r="A196" s="6"/>
      <c r="B196" s="72"/>
      <c r="C196" s="60"/>
      <c r="D196" s="6"/>
      <c r="E196" s="6"/>
      <c r="F196" s="6"/>
      <c r="G196" s="27"/>
      <c r="H196" s="27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ht="15.75" customHeight="1">
      <c r="A197" s="6"/>
      <c r="B197" s="72"/>
      <c r="C197" s="60"/>
      <c r="D197" s="6"/>
      <c r="E197" s="6"/>
      <c r="F197" s="6"/>
      <c r="G197" s="27"/>
      <c r="H197" s="27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ht="15.75" customHeight="1">
      <c r="A198" s="6"/>
      <c r="B198" s="72"/>
      <c r="C198" s="60"/>
      <c r="D198" s="6"/>
      <c r="E198" s="6"/>
      <c r="F198" s="6"/>
      <c r="G198" s="27"/>
      <c r="H198" s="27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ht="15.75" customHeight="1">
      <c r="A199" s="6"/>
      <c r="B199" s="72"/>
      <c r="C199" s="60"/>
      <c r="D199" s="6"/>
      <c r="E199" s="6"/>
      <c r="F199" s="6"/>
      <c r="G199" s="27"/>
      <c r="H199" s="27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ht="15.75" customHeight="1">
      <c r="A200" s="6"/>
      <c r="B200" s="72"/>
      <c r="C200" s="60"/>
      <c r="D200" s="6"/>
      <c r="E200" s="6"/>
      <c r="F200" s="6"/>
      <c r="G200" s="27"/>
      <c r="H200" s="27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ht="15.75" customHeight="1">
      <c r="A201" s="6"/>
      <c r="B201" s="72"/>
      <c r="C201" s="60"/>
      <c r="D201" s="6"/>
      <c r="E201" s="6"/>
      <c r="F201" s="6"/>
      <c r="G201" s="27"/>
      <c r="H201" s="27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ht="15.75" customHeight="1">
      <c r="A202" s="6"/>
      <c r="B202" s="72"/>
      <c r="C202" s="60"/>
      <c r="D202" s="6"/>
      <c r="E202" s="6"/>
      <c r="F202" s="6"/>
      <c r="G202" s="27"/>
      <c r="H202" s="27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ht="15.75" customHeight="1">
      <c r="A203" s="6"/>
      <c r="B203" s="72"/>
      <c r="C203" s="60"/>
      <c r="D203" s="6"/>
      <c r="E203" s="6"/>
      <c r="F203" s="6"/>
      <c r="G203" s="27"/>
      <c r="H203" s="27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ht="15.75" customHeight="1">
      <c r="A204" s="6"/>
      <c r="B204" s="72"/>
      <c r="C204" s="60"/>
      <c r="D204" s="6"/>
      <c r="E204" s="6"/>
      <c r="F204" s="6"/>
      <c r="G204" s="27"/>
      <c r="H204" s="27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ht="15.75" customHeight="1">
      <c r="A205" s="6"/>
      <c r="B205" s="72"/>
      <c r="C205" s="60"/>
      <c r="D205" s="6"/>
      <c r="E205" s="6"/>
      <c r="F205" s="6"/>
      <c r="G205" s="27"/>
      <c r="H205" s="27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ht="15.75" customHeight="1">
      <c r="A206" s="6"/>
      <c r="B206" s="72"/>
      <c r="C206" s="60"/>
      <c r="D206" s="6"/>
      <c r="E206" s="6"/>
      <c r="F206" s="6"/>
      <c r="G206" s="27"/>
      <c r="H206" s="27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ht="15.75" customHeight="1">
      <c r="A207" s="6"/>
      <c r="B207" s="72"/>
      <c r="C207" s="60"/>
      <c r="D207" s="6"/>
      <c r="E207" s="6"/>
      <c r="F207" s="6"/>
      <c r="G207" s="27"/>
      <c r="H207" s="27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ht="15.75" customHeight="1">
      <c r="A208" s="6"/>
      <c r="B208" s="72"/>
      <c r="C208" s="60"/>
      <c r="D208" s="6"/>
      <c r="E208" s="6"/>
      <c r="F208" s="6"/>
      <c r="G208" s="27"/>
      <c r="H208" s="27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ht="15.75" customHeight="1">
      <c r="A209" s="6"/>
      <c r="B209" s="72"/>
      <c r="C209" s="60"/>
      <c r="D209" s="6"/>
      <c r="E209" s="6"/>
      <c r="F209" s="6"/>
      <c r="G209" s="27"/>
      <c r="H209" s="27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ht="15.75" customHeight="1">
      <c r="A210" s="6"/>
      <c r="B210" s="72"/>
      <c r="C210" s="60"/>
      <c r="D210" s="6"/>
      <c r="E210" s="6"/>
      <c r="F210" s="6"/>
      <c r="G210" s="27"/>
      <c r="H210" s="27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ht="15.75" customHeight="1">
      <c r="A211" s="6"/>
      <c r="B211" s="72"/>
      <c r="C211" s="60"/>
      <c r="D211" s="6"/>
      <c r="E211" s="6"/>
      <c r="F211" s="6"/>
      <c r="G211" s="27"/>
      <c r="H211" s="27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ht="15.75" customHeight="1">
      <c r="A212" s="6"/>
      <c r="B212" s="72"/>
      <c r="C212" s="60"/>
      <c r="D212" s="6"/>
      <c r="E212" s="6"/>
      <c r="F212" s="6"/>
      <c r="G212" s="27"/>
      <c r="H212" s="27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ht="15.75" customHeight="1">
      <c r="A213" s="6"/>
      <c r="B213" s="72"/>
      <c r="C213" s="60"/>
      <c r="D213" s="6"/>
      <c r="E213" s="6"/>
      <c r="F213" s="6"/>
      <c r="G213" s="27"/>
      <c r="H213" s="27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ht="15.75" customHeight="1">
      <c r="A214" s="6"/>
      <c r="B214" s="72"/>
      <c r="C214" s="60"/>
      <c r="D214" s="6"/>
      <c r="E214" s="6"/>
      <c r="F214" s="6"/>
      <c r="G214" s="27"/>
      <c r="H214" s="27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ht="15.75" customHeight="1">
      <c r="A215" s="6"/>
      <c r="B215" s="72"/>
      <c r="C215" s="60"/>
      <c r="D215" s="6"/>
      <c r="E215" s="6"/>
      <c r="F215" s="6"/>
      <c r="G215" s="27"/>
      <c r="H215" s="27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ht="15.75" customHeight="1">
      <c r="A216" s="6"/>
      <c r="B216" s="72"/>
      <c r="C216" s="60"/>
      <c r="D216" s="6"/>
      <c r="E216" s="6"/>
      <c r="F216" s="6"/>
      <c r="G216" s="27"/>
      <c r="H216" s="27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ht="15.75" customHeight="1">
      <c r="A217" s="6"/>
      <c r="B217" s="72"/>
      <c r="C217" s="60"/>
      <c r="D217" s="6"/>
      <c r="E217" s="6"/>
      <c r="F217" s="6"/>
      <c r="G217" s="27"/>
      <c r="H217" s="27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ht="15.75" customHeight="1">
      <c r="A218" s="6"/>
      <c r="B218" s="72"/>
      <c r="C218" s="60"/>
      <c r="D218" s="6"/>
      <c r="E218" s="6"/>
      <c r="F218" s="6"/>
      <c r="G218" s="27"/>
      <c r="H218" s="27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ht="15.75" customHeight="1">
      <c r="A219" s="6"/>
      <c r="B219" s="72"/>
      <c r="C219" s="60"/>
      <c r="D219" s="6"/>
      <c r="E219" s="6"/>
      <c r="F219" s="6"/>
      <c r="G219" s="27"/>
      <c r="H219" s="27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ht="15.75" customHeight="1">
      <c r="A220" s="6"/>
      <c r="B220" s="72"/>
      <c r="C220" s="60"/>
      <c r="D220" s="6"/>
      <c r="E220" s="6"/>
      <c r="F220" s="6"/>
      <c r="G220" s="27"/>
      <c r="H220" s="27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ht="15.75" customHeight="1">
      <c r="A221" s="6"/>
      <c r="B221" s="72"/>
      <c r="C221" s="60"/>
      <c r="D221" s="6"/>
      <c r="E221" s="6"/>
      <c r="F221" s="6"/>
      <c r="G221" s="27"/>
      <c r="H221" s="27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ht="15.75" customHeight="1">
      <c r="A222" s="6"/>
      <c r="B222" s="72"/>
      <c r="C222" s="60"/>
      <c r="D222" s="6"/>
      <c r="E222" s="6"/>
      <c r="F222" s="6"/>
      <c r="G222" s="27"/>
      <c r="H222" s="27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ht="15.75" customHeight="1">
      <c r="A223" s="6"/>
      <c r="B223" s="72"/>
      <c r="C223" s="60"/>
      <c r="D223" s="6"/>
      <c r="E223" s="6"/>
      <c r="F223" s="6"/>
      <c r="G223" s="27"/>
      <c r="H223" s="27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ht="15.75" customHeight="1">
      <c r="A224" s="6"/>
      <c r="B224" s="72"/>
      <c r="C224" s="60"/>
      <c r="D224" s="6"/>
      <c r="E224" s="6"/>
      <c r="F224" s="6"/>
      <c r="G224" s="27"/>
      <c r="H224" s="27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ht="15.75" customHeight="1">
      <c r="A225" s="6"/>
      <c r="B225" s="72"/>
      <c r="C225" s="60"/>
      <c r="D225" s="6"/>
      <c r="E225" s="6"/>
      <c r="F225" s="6"/>
      <c r="G225" s="27"/>
      <c r="H225" s="27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ht="15.75" customHeight="1">
      <c r="A226" s="6"/>
      <c r="B226" s="72"/>
      <c r="C226" s="60"/>
      <c r="D226" s="6"/>
      <c r="E226" s="6"/>
      <c r="F226" s="6"/>
      <c r="G226" s="27"/>
      <c r="H226" s="27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ht="15.75" customHeight="1">
      <c r="A227" s="6"/>
      <c r="B227" s="72"/>
      <c r="C227" s="60"/>
      <c r="D227" s="6"/>
      <c r="E227" s="6"/>
      <c r="F227" s="6"/>
      <c r="G227" s="27"/>
      <c r="H227" s="27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ht="15.75" customHeight="1">
      <c r="A228" s="6"/>
      <c r="B228" s="72"/>
      <c r="C228" s="60"/>
      <c r="D228" s="6"/>
      <c r="E228" s="6"/>
      <c r="F228" s="6"/>
      <c r="G228" s="27"/>
      <c r="H228" s="27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ht="15.75" customHeight="1">
      <c r="A229" s="6"/>
      <c r="B229" s="72"/>
      <c r="C229" s="60"/>
      <c r="D229" s="6"/>
      <c r="E229" s="6"/>
      <c r="F229" s="6"/>
      <c r="G229" s="27"/>
      <c r="H229" s="27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ht="15.75" customHeight="1">
      <c r="A230" s="6"/>
      <c r="B230" s="72"/>
      <c r="C230" s="60"/>
      <c r="D230" s="6"/>
      <c r="E230" s="6"/>
      <c r="F230" s="6"/>
      <c r="G230" s="27"/>
      <c r="H230" s="27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ht="15.75" customHeight="1">
      <c r="A231" s="6"/>
      <c r="B231" s="72"/>
      <c r="C231" s="60"/>
      <c r="D231" s="6"/>
      <c r="E231" s="6"/>
      <c r="F231" s="6"/>
      <c r="G231" s="27"/>
      <c r="H231" s="27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ht="15.75" customHeight="1">
      <c r="A232" s="6"/>
      <c r="B232" s="72"/>
      <c r="C232" s="60"/>
      <c r="D232" s="6"/>
      <c r="E232" s="6"/>
      <c r="F232" s="6"/>
      <c r="G232" s="27"/>
      <c r="H232" s="27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ht="15.75" customHeight="1">
      <c r="A233" s="6"/>
      <c r="B233" s="72"/>
      <c r="C233" s="60"/>
      <c r="D233" s="6"/>
      <c r="E233" s="6"/>
      <c r="F233" s="6"/>
      <c r="G233" s="27"/>
      <c r="H233" s="27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ht="15.75" customHeight="1">
      <c r="A234" s="6"/>
      <c r="B234" s="72"/>
      <c r="C234" s="60"/>
      <c r="D234" s="6"/>
      <c r="E234" s="6"/>
      <c r="F234" s="6"/>
      <c r="G234" s="27"/>
      <c r="H234" s="27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ht="15.75" customHeight="1">
      <c r="A235" s="6"/>
      <c r="B235" s="72"/>
      <c r="C235" s="60"/>
      <c r="D235" s="6"/>
      <c r="E235" s="6"/>
      <c r="F235" s="6"/>
      <c r="G235" s="27"/>
      <c r="H235" s="27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ht="15.75" customHeight="1">
      <c r="A236" s="6"/>
      <c r="B236" s="72"/>
      <c r="C236" s="60"/>
      <c r="D236" s="6"/>
      <c r="E236" s="6"/>
      <c r="F236" s="6"/>
      <c r="G236" s="27"/>
      <c r="H236" s="27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ht="15.75" customHeight="1">
      <c r="A237" s="6"/>
      <c r="B237" s="72"/>
      <c r="C237" s="60"/>
      <c r="D237" s="6"/>
      <c r="E237" s="6"/>
      <c r="F237" s="6"/>
      <c r="G237" s="27"/>
      <c r="H237" s="27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ht="15.75" customHeight="1">
      <c r="A238" s="6"/>
      <c r="B238" s="72"/>
      <c r="C238" s="60"/>
      <c r="D238" s="6"/>
      <c r="E238" s="6"/>
      <c r="F238" s="6"/>
      <c r="G238" s="27"/>
      <c r="H238" s="27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ht="15.75" customHeight="1">
      <c r="A239" s="6"/>
      <c r="B239" s="72"/>
      <c r="C239" s="60"/>
      <c r="D239" s="6"/>
      <c r="E239" s="6"/>
      <c r="F239" s="6"/>
      <c r="G239" s="27"/>
      <c r="H239" s="27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ht="15.75" customHeight="1">
      <c r="A240" s="6"/>
      <c r="B240" s="72"/>
      <c r="C240" s="60"/>
      <c r="D240" s="6"/>
      <c r="E240" s="6"/>
      <c r="F240" s="6"/>
      <c r="G240" s="27"/>
      <c r="H240" s="27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ht="15.75" customHeight="1">
      <c r="A241" s="6"/>
      <c r="B241" s="72"/>
      <c r="C241" s="60"/>
      <c r="D241" s="6"/>
      <c r="E241" s="6"/>
      <c r="F241" s="6"/>
      <c r="G241" s="27"/>
      <c r="H241" s="27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ht="15.75" customHeight="1">
      <c r="A242" s="6"/>
      <c r="B242" s="72"/>
      <c r="C242" s="60"/>
      <c r="D242" s="6"/>
      <c r="E242" s="6"/>
      <c r="F242" s="6"/>
      <c r="G242" s="27"/>
      <c r="H242" s="27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ht="15.75" customHeight="1">
      <c r="A243" s="6"/>
      <c r="B243" s="72"/>
      <c r="C243" s="60"/>
      <c r="D243" s="6"/>
      <c r="E243" s="6"/>
      <c r="F243" s="6"/>
      <c r="G243" s="27"/>
      <c r="H243" s="27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ht="15.75" customHeight="1">
      <c r="A244" s="6"/>
      <c r="B244" s="72"/>
      <c r="C244" s="60"/>
      <c r="D244" s="6"/>
      <c r="E244" s="6"/>
      <c r="F244" s="6"/>
      <c r="G244" s="27"/>
      <c r="H244" s="27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ht="15.75" customHeight="1">
      <c r="A245" s="6"/>
      <c r="B245" s="72"/>
      <c r="C245" s="60"/>
      <c r="D245" s="6"/>
      <c r="E245" s="6"/>
      <c r="F245" s="6"/>
      <c r="G245" s="27"/>
      <c r="H245" s="27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ht="15.75" customHeight="1">
      <c r="A246" s="6"/>
      <c r="B246" s="72"/>
      <c r="C246" s="60"/>
      <c r="D246" s="6"/>
      <c r="E246" s="6"/>
      <c r="F246" s="6"/>
      <c r="G246" s="27"/>
      <c r="H246" s="27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ht="15.75" customHeight="1">
      <c r="A247" s="6"/>
      <c r="B247" s="72"/>
      <c r="C247" s="60"/>
      <c r="D247" s="6"/>
      <c r="E247" s="6"/>
      <c r="F247" s="6"/>
      <c r="G247" s="27"/>
      <c r="H247" s="27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ht="15.75" customHeight="1">
      <c r="A248" s="6"/>
      <c r="B248" s="72"/>
      <c r="C248" s="60"/>
      <c r="D248" s="6"/>
      <c r="E248" s="6"/>
      <c r="F248" s="6"/>
      <c r="G248" s="27"/>
      <c r="H248" s="27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ht="15.75" customHeight="1">
      <c r="A249" s="6"/>
      <c r="B249" s="72"/>
      <c r="C249" s="60"/>
      <c r="D249" s="6"/>
      <c r="E249" s="6"/>
      <c r="F249" s="6"/>
      <c r="G249" s="27"/>
      <c r="H249" s="27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ht="15.75" customHeight="1">
      <c r="A250" s="6"/>
      <c r="B250" s="72"/>
      <c r="C250" s="60"/>
      <c r="D250" s="6"/>
      <c r="E250" s="6"/>
      <c r="F250" s="6"/>
      <c r="G250" s="27"/>
      <c r="H250" s="27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ht="15.75" customHeight="1">
      <c r="A251" s="6"/>
      <c r="B251" s="72"/>
      <c r="C251" s="60"/>
      <c r="D251" s="6"/>
      <c r="E251" s="6"/>
      <c r="F251" s="6"/>
      <c r="G251" s="27"/>
      <c r="H251" s="27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ht="15.75" customHeight="1">
      <c r="A252" s="6"/>
      <c r="B252" s="72"/>
      <c r="C252" s="60"/>
      <c r="D252" s="6"/>
      <c r="E252" s="6"/>
      <c r="F252" s="6"/>
      <c r="G252" s="27"/>
      <c r="H252" s="27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ht="15.75" customHeight="1">
      <c r="A253" s="6"/>
      <c r="B253" s="72"/>
      <c r="C253" s="60"/>
      <c r="D253" s="6"/>
      <c r="E253" s="6"/>
      <c r="F253" s="6"/>
      <c r="G253" s="27"/>
      <c r="H253" s="27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ht="15.75" customHeight="1">
      <c r="A254" s="6"/>
      <c r="B254" s="72"/>
      <c r="C254" s="60"/>
      <c r="D254" s="6"/>
      <c r="E254" s="6"/>
      <c r="F254" s="6"/>
      <c r="G254" s="27"/>
      <c r="H254" s="27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ht="15.75" customHeight="1">
      <c r="A255" s="6"/>
      <c r="B255" s="72"/>
      <c r="C255" s="60"/>
      <c r="D255" s="6"/>
      <c r="E255" s="6"/>
      <c r="F255" s="6"/>
      <c r="G255" s="27"/>
      <c r="H255" s="27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ht="15.75" customHeight="1">
      <c r="A256" s="6"/>
      <c r="B256" s="72"/>
      <c r="C256" s="60"/>
      <c r="D256" s="6"/>
      <c r="E256" s="6"/>
      <c r="F256" s="6"/>
      <c r="G256" s="27"/>
      <c r="H256" s="27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ht="15.75" customHeight="1">
      <c r="A257" s="6"/>
      <c r="B257" s="72"/>
      <c r="C257" s="60"/>
      <c r="D257" s="6"/>
      <c r="E257" s="6"/>
      <c r="F257" s="6"/>
      <c r="G257" s="27"/>
      <c r="H257" s="27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ht="15.75" customHeight="1">
      <c r="A258" s="6"/>
      <c r="B258" s="72"/>
      <c r="C258" s="60"/>
      <c r="D258" s="6"/>
      <c r="E258" s="6"/>
      <c r="F258" s="6"/>
      <c r="G258" s="27"/>
      <c r="H258" s="27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ht="15.75" customHeight="1">
      <c r="A259" s="6"/>
      <c r="B259" s="72"/>
      <c r="C259" s="60"/>
      <c r="D259" s="6"/>
      <c r="E259" s="6"/>
      <c r="F259" s="6"/>
      <c r="G259" s="27"/>
      <c r="H259" s="27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ht="15.75" customHeight="1">
      <c r="A260" s="6"/>
      <c r="B260" s="72"/>
      <c r="C260" s="60"/>
      <c r="D260" s="6"/>
      <c r="E260" s="6"/>
      <c r="F260" s="6"/>
      <c r="G260" s="27"/>
      <c r="H260" s="27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ht="15.75" customHeight="1">
      <c r="A261" s="6"/>
      <c r="B261" s="72"/>
      <c r="C261" s="60"/>
      <c r="D261" s="6"/>
      <c r="E261" s="6"/>
      <c r="F261" s="6"/>
      <c r="G261" s="27"/>
      <c r="H261" s="27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ht="15.75" customHeight="1">
      <c r="A262" s="6"/>
      <c r="B262" s="72"/>
      <c r="C262" s="60"/>
      <c r="D262" s="6"/>
      <c r="E262" s="6"/>
      <c r="F262" s="6"/>
      <c r="G262" s="27"/>
      <c r="H262" s="27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ht="15.75" customHeight="1">
      <c r="A263" s="6"/>
      <c r="B263" s="72"/>
      <c r="C263" s="60"/>
      <c r="D263" s="6"/>
      <c r="E263" s="6"/>
      <c r="F263" s="6"/>
      <c r="G263" s="27"/>
      <c r="H263" s="27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ht="15.75" customHeight="1">
      <c r="A264" s="6"/>
      <c r="B264" s="72"/>
      <c r="C264" s="60"/>
      <c r="D264" s="6"/>
      <c r="E264" s="6"/>
      <c r="F264" s="6"/>
      <c r="G264" s="27"/>
      <c r="H264" s="27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ht="15.75" customHeight="1">
      <c r="A265" s="6"/>
      <c r="B265" s="72"/>
      <c r="C265" s="60"/>
      <c r="D265" s="6"/>
      <c r="E265" s="6"/>
      <c r="F265" s="6"/>
      <c r="G265" s="27"/>
      <c r="H265" s="27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ht="15.75" customHeight="1">
      <c r="A266" s="6"/>
      <c r="B266" s="72"/>
      <c r="C266" s="60"/>
      <c r="D266" s="6"/>
      <c r="E266" s="6"/>
      <c r="F266" s="6"/>
      <c r="G266" s="27"/>
      <c r="H266" s="27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ht="15.75" customHeight="1">
      <c r="A267" s="6"/>
      <c r="B267" s="72"/>
      <c r="C267" s="60"/>
      <c r="D267" s="6"/>
      <c r="E267" s="6"/>
      <c r="F267" s="6"/>
      <c r="G267" s="27"/>
      <c r="H267" s="27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ht="15.75" customHeight="1">
      <c r="A268" s="6"/>
      <c r="B268" s="72"/>
      <c r="C268" s="60"/>
      <c r="D268" s="6"/>
      <c r="E268" s="6"/>
      <c r="F268" s="6"/>
      <c r="G268" s="27"/>
      <c r="H268" s="27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ht="15.75" customHeight="1">
      <c r="A269" s="6"/>
      <c r="B269" s="72"/>
      <c r="C269" s="60"/>
      <c r="D269" s="6"/>
      <c r="E269" s="6"/>
      <c r="F269" s="6"/>
      <c r="G269" s="27"/>
      <c r="H269" s="27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ht="15.75" customHeight="1">
      <c r="A270" s="6"/>
      <c r="B270" s="72"/>
      <c r="C270" s="60"/>
      <c r="D270" s="6"/>
      <c r="E270" s="6"/>
      <c r="F270" s="6"/>
      <c r="G270" s="27"/>
      <c r="H270" s="27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ht="15.75" customHeight="1">
      <c r="A271" s="6"/>
      <c r="B271" s="72"/>
      <c r="C271" s="60"/>
      <c r="D271" s="6"/>
      <c r="E271" s="6"/>
      <c r="F271" s="6"/>
      <c r="G271" s="27"/>
      <c r="H271" s="27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ht="15.75" customHeight="1">
      <c r="A272" s="6"/>
      <c r="B272" s="72"/>
      <c r="C272" s="60"/>
      <c r="D272" s="6"/>
      <c r="E272" s="6"/>
      <c r="F272" s="6"/>
      <c r="G272" s="27"/>
      <c r="H272" s="27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ht="15.75" customHeight="1">
      <c r="A273" s="6"/>
      <c r="B273" s="72"/>
      <c r="C273" s="60"/>
      <c r="D273" s="6"/>
      <c r="E273" s="6"/>
      <c r="F273" s="6"/>
      <c r="G273" s="27"/>
      <c r="H273" s="27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ht="15.75" customHeight="1">
      <c r="A274" s="6"/>
      <c r="B274" s="72"/>
      <c r="C274" s="60"/>
      <c r="D274" s="6"/>
      <c r="E274" s="6"/>
      <c r="F274" s="6"/>
      <c r="G274" s="27"/>
      <c r="H274" s="27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ht="15.75" customHeight="1">
      <c r="A275" s="6"/>
      <c r="B275" s="72"/>
      <c r="C275" s="60"/>
      <c r="D275" s="6"/>
      <c r="E275" s="6"/>
      <c r="F275" s="6"/>
      <c r="G275" s="27"/>
      <c r="H275" s="27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ht="15.75" customHeight="1">
      <c r="A276" s="6"/>
      <c r="B276" s="72"/>
      <c r="C276" s="60"/>
      <c r="D276" s="6"/>
      <c r="E276" s="6"/>
      <c r="F276" s="6"/>
      <c r="G276" s="27"/>
      <c r="H276" s="27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ht="15.75" customHeight="1">
      <c r="A277" s="6"/>
      <c r="B277" s="72"/>
      <c r="C277" s="60"/>
      <c r="D277" s="6"/>
      <c r="E277" s="6"/>
      <c r="F277" s="6"/>
      <c r="G277" s="27"/>
      <c r="H277" s="27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ht="15.75" customHeight="1">
      <c r="A278" s="6"/>
      <c r="B278" s="72"/>
      <c r="C278" s="60"/>
      <c r="D278" s="6"/>
      <c r="E278" s="6"/>
      <c r="F278" s="6"/>
      <c r="G278" s="27"/>
      <c r="H278" s="27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ht="15.75" customHeight="1">
      <c r="A279" s="6"/>
      <c r="B279" s="72"/>
      <c r="C279" s="60"/>
      <c r="D279" s="6"/>
      <c r="E279" s="6"/>
      <c r="F279" s="6"/>
      <c r="G279" s="27"/>
      <c r="H279" s="27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ht="15.75" customHeight="1">
      <c r="A280" s="6"/>
      <c r="B280" s="72"/>
      <c r="C280" s="60"/>
      <c r="D280" s="6"/>
      <c r="E280" s="6"/>
      <c r="F280" s="6"/>
      <c r="G280" s="27"/>
      <c r="H280" s="27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ht="15.75" customHeight="1">
      <c r="A281" s="6"/>
      <c r="B281" s="72"/>
      <c r="C281" s="60"/>
      <c r="D281" s="6"/>
      <c r="E281" s="6"/>
      <c r="F281" s="6"/>
      <c r="G281" s="27"/>
      <c r="H281" s="27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ht="15.75" customHeight="1">
      <c r="A282" s="6"/>
      <c r="B282" s="72"/>
      <c r="C282" s="60"/>
      <c r="D282" s="6"/>
      <c r="E282" s="6"/>
      <c r="F282" s="6"/>
      <c r="G282" s="27"/>
      <c r="H282" s="27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ht="15.75" customHeight="1">
      <c r="A283" s="6"/>
      <c r="B283" s="72"/>
      <c r="C283" s="60"/>
      <c r="D283" s="6"/>
      <c r="E283" s="6"/>
      <c r="F283" s="6"/>
      <c r="G283" s="27"/>
      <c r="H283" s="27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ht="15.75" customHeight="1">
      <c r="A284" s="6"/>
      <c r="B284" s="72"/>
      <c r="C284" s="60"/>
      <c r="D284" s="6"/>
      <c r="E284" s="6"/>
      <c r="F284" s="6"/>
      <c r="G284" s="27"/>
      <c r="H284" s="27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ht="15.75" customHeight="1">
      <c r="A285" s="6"/>
      <c r="B285" s="72"/>
      <c r="C285" s="60"/>
      <c r="D285" s="6"/>
      <c r="E285" s="6"/>
      <c r="F285" s="6"/>
      <c r="G285" s="27"/>
      <c r="H285" s="27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ht="15.75" customHeight="1">
      <c r="A286" s="6"/>
      <c r="B286" s="72"/>
      <c r="C286" s="60"/>
      <c r="D286" s="6"/>
      <c r="E286" s="6"/>
      <c r="F286" s="6"/>
      <c r="G286" s="27"/>
      <c r="H286" s="27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ht="15.75" customHeight="1">
      <c r="A287" s="6"/>
      <c r="B287" s="72"/>
      <c r="C287" s="60"/>
      <c r="D287" s="6"/>
      <c r="E287" s="6"/>
      <c r="F287" s="6"/>
      <c r="G287" s="27"/>
      <c r="H287" s="27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ht="15.75" customHeight="1">
      <c r="A288" s="6"/>
      <c r="B288" s="72"/>
      <c r="C288" s="60"/>
      <c r="D288" s="6"/>
      <c r="E288" s="6"/>
      <c r="F288" s="6"/>
      <c r="G288" s="27"/>
      <c r="H288" s="27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ht="15.75" customHeight="1">
      <c r="A289" s="6"/>
      <c r="B289" s="72"/>
      <c r="C289" s="60"/>
      <c r="D289" s="6"/>
      <c r="E289" s="6"/>
      <c r="F289" s="6"/>
      <c r="G289" s="27"/>
      <c r="H289" s="27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ht="15.75" customHeight="1">
      <c r="A290" s="6"/>
      <c r="B290" s="72"/>
      <c r="C290" s="60"/>
      <c r="D290" s="6"/>
      <c r="E290" s="6"/>
      <c r="F290" s="6"/>
      <c r="G290" s="27"/>
      <c r="H290" s="27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ht="15.75" customHeight="1">
      <c r="A291" s="6"/>
      <c r="B291" s="72"/>
      <c r="C291" s="60"/>
      <c r="D291" s="6"/>
      <c r="E291" s="6"/>
      <c r="F291" s="6"/>
      <c r="G291" s="27"/>
      <c r="H291" s="27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ht="15.75" customHeight="1">
      <c r="A292" s="6"/>
      <c r="B292" s="72"/>
      <c r="C292" s="60"/>
      <c r="D292" s="6"/>
      <c r="E292" s="6"/>
      <c r="F292" s="6"/>
      <c r="G292" s="27"/>
      <c r="H292" s="27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ht="15.75" customHeight="1">
      <c r="A293" s="6"/>
      <c r="B293" s="72"/>
      <c r="C293" s="60"/>
      <c r="D293" s="6"/>
      <c r="E293" s="6"/>
      <c r="F293" s="6"/>
      <c r="G293" s="27"/>
      <c r="H293" s="27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ht="15.75" customHeight="1">
      <c r="A294" s="6"/>
      <c r="B294" s="72"/>
      <c r="C294" s="60"/>
      <c r="D294" s="6"/>
      <c r="E294" s="6"/>
      <c r="F294" s="6"/>
      <c r="G294" s="27"/>
      <c r="H294" s="27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ht="15.75" customHeight="1">
      <c r="A295" s="6"/>
      <c r="B295" s="72"/>
      <c r="C295" s="60"/>
      <c r="D295" s="6"/>
      <c r="E295" s="6"/>
      <c r="F295" s="6"/>
      <c r="G295" s="27"/>
      <c r="H295" s="27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ht="15.75" customHeight="1">
      <c r="A296" s="6"/>
      <c r="B296" s="72"/>
      <c r="C296" s="60"/>
      <c r="D296" s="6"/>
      <c r="E296" s="6"/>
      <c r="F296" s="6"/>
      <c r="G296" s="27"/>
      <c r="H296" s="27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ht="15.75" customHeight="1">
      <c r="A297" s="6"/>
      <c r="B297" s="72"/>
      <c r="C297" s="60"/>
      <c r="D297" s="6"/>
      <c r="E297" s="6"/>
      <c r="F297" s="6"/>
      <c r="G297" s="27"/>
      <c r="H297" s="27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ht="15.75" customHeight="1">
      <c r="A298" s="6"/>
      <c r="B298" s="72"/>
      <c r="C298" s="60"/>
      <c r="D298" s="6"/>
      <c r="E298" s="6"/>
      <c r="F298" s="6"/>
      <c r="G298" s="27"/>
      <c r="H298" s="27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ht="15.75" customHeight="1">
      <c r="A299" s="6"/>
      <c r="B299" s="72"/>
      <c r="C299" s="60"/>
      <c r="D299" s="6"/>
      <c r="E299" s="6"/>
      <c r="F299" s="6"/>
      <c r="G299" s="27"/>
      <c r="H299" s="27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ht="15.75" customHeight="1">
      <c r="A300" s="6"/>
      <c r="B300" s="72"/>
      <c r="C300" s="60"/>
      <c r="D300" s="6"/>
      <c r="E300" s="6"/>
      <c r="F300" s="6"/>
      <c r="G300" s="27"/>
      <c r="H300" s="27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ht="15.75" customHeight="1">
      <c r="A301" s="6"/>
      <c r="B301" s="72"/>
      <c r="C301" s="60"/>
      <c r="D301" s="6"/>
      <c r="E301" s="6"/>
      <c r="F301" s="6"/>
      <c r="G301" s="27"/>
      <c r="H301" s="27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ht="15.75" customHeight="1">
      <c r="A302" s="6"/>
      <c r="B302" s="72"/>
      <c r="C302" s="60"/>
      <c r="D302" s="6"/>
      <c r="E302" s="6"/>
      <c r="F302" s="6"/>
      <c r="G302" s="27"/>
      <c r="H302" s="27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ht="15.75" customHeight="1">
      <c r="A303" s="6"/>
      <c r="B303" s="72"/>
      <c r="C303" s="60"/>
      <c r="D303" s="6"/>
      <c r="E303" s="6"/>
      <c r="F303" s="6"/>
      <c r="G303" s="27"/>
      <c r="H303" s="27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ht="15.75" customHeight="1">
      <c r="A304" s="6"/>
      <c r="B304" s="72"/>
      <c r="C304" s="60"/>
      <c r="D304" s="6"/>
      <c r="E304" s="6"/>
      <c r="F304" s="6"/>
      <c r="G304" s="27"/>
      <c r="H304" s="27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ht="15.75" customHeight="1">
      <c r="A305" s="6"/>
      <c r="B305" s="72"/>
      <c r="C305" s="60"/>
      <c r="D305" s="6"/>
      <c r="E305" s="6"/>
      <c r="F305" s="6"/>
      <c r="G305" s="27"/>
      <c r="H305" s="27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ht="15.75" customHeight="1">
      <c r="A306" s="6"/>
      <c r="B306" s="72"/>
      <c r="C306" s="60"/>
      <c r="D306" s="6"/>
      <c r="E306" s="6"/>
      <c r="F306" s="6"/>
      <c r="G306" s="27"/>
      <c r="H306" s="27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ht="15.75" customHeight="1">
      <c r="A307" s="6"/>
      <c r="B307" s="72"/>
      <c r="C307" s="60"/>
      <c r="D307" s="6"/>
      <c r="E307" s="6"/>
      <c r="F307" s="6"/>
      <c r="G307" s="27"/>
      <c r="H307" s="27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ht="15.75" customHeight="1">
      <c r="A308" s="6"/>
      <c r="B308" s="72"/>
      <c r="C308" s="60"/>
      <c r="D308" s="6"/>
      <c r="E308" s="6"/>
      <c r="F308" s="6"/>
      <c r="G308" s="27"/>
      <c r="H308" s="27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ht="15.75" customHeight="1">
      <c r="A309" s="6"/>
      <c r="B309" s="72"/>
      <c r="C309" s="60"/>
      <c r="D309" s="6"/>
      <c r="E309" s="6"/>
      <c r="F309" s="6"/>
      <c r="G309" s="27"/>
      <c r="H309" s="27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ht="15.75" customHeight="1">
      <c r="A310" s="6"/>
      <c r="B310" s="72"/>
      <c r="C310" s="60"/>
      <c r="D310" s="6"/>
      <c r="E310" s="6"/>
      <c r="F310" s="6"/>
      <c r="G310" s="27"/>
      <c r="H310" s="27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ht="15.75" customHeight="1">
      <c r="A311" s="6"/>
      <c r="B311" s="72"/>
      <c r="C311" s="60"/>
      <c r="D311" s="6"/>
      <c r="E311" s="6"/>
      <c r="F311" s="6"/>
      <c r="G311" s="27"/>
      <c r="H311" s="27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ht="15.75" customHeight="1">
      <c r="A312" s="6"/>
      <c r="B312" s="72"/>
      <c r="C312" s="60"/>
      <c r="D312" s="6"/>
      <c r="E312" s="6"/>
      <c r="F312" s="6"/>
      <c r="G312" s="27"/>
      <c r="H312" s="27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ht="15.75" customHeight="1">
      <c r="A313" s="6"/>
      <c r="B313" s="72"/>
      <c r="C313" s="60"/>
      <c r="D313" s="6"/>
      <c r="E313" s="6"/>
      <c r="F313" s="6"/>
      <c r="G313" s="27"/>
      <c r="H313" s="27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ht="15.75" customHeight="1">
      <c r="A314" s="6"/>
      <c r="B314" s="72"/>
      <c r="C314" s="60"/>
      <c r="D314" s="6"/>
      <c r="E314" s="6"/>
      <c r="F314" s="6"/>
      <c r="G314" s="27"/>
      <c r="H314" s="27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ht="15.75" customHeight="1">
      <c r="A315" s="6"/>
      <c r="B315" s="72"/>
      <c r="C315" s="60"/>
      <c r="D315" s="6"/>
      <c r="E315" s="6"/>
      <c r="F315" s="6"/>
      <c r="G315" s="27"/>
      <c r="H315" s="27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ht="15.75" customHeight="1">
      <c r="A316" s="6"/>
      <c r="B316" s="72"/>
      <c r="C316" s="60"/>
      <c r="D316" s="6"/>
      <c r="E316" s="6"/>
      <c r="F316" s="6"/>
      <c r="G316" s="27"/>
      <c r="H316" s="27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ht="15.75" customHeight="1">
      <c r="A317" s="6"/>
      <c r="B317" s="72"/>
      <c r="C317" s="60"/>
      <c r="D317" s="6"/>
      <c r="E317" s="6"/>
      <c r="F317" s="6"/>
      <c r="G317" s="27"/>
      <c r="H317" s="27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ht="15.75" customHeight="1">
      <c r="A318" s="6"/>
      <c r="B318" s="72"/>
      <c r="C318" s="60"/>
      <c r="D318" s="6"/>
      <c r="E318" s="6"/>
      <c r="F318" s="6"/>
      <c r="G318" s="27"/>
      <c r="H318" s="27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ht="15.75" customHeight="1">
      <c r="A319" s="6"/>
      <c r="B319" s="72"/>
      <c r="C319" s="60"/>
      <c r="D319" s="6"/>
      <c r="E319" s="6"/>
      <c r="F319" s="6"/>
      <c r="G319" s="27"/>
      <c r="H319" s="27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ht="15.75" customHeight="1">
      <c r="A320" s="6"/>
      <c r="B320" s="72"/>
      <c r="C320" s="60"/>
      <c r="D320" s="6"/>
      <c r="E320" s="6"/>
      <c r="F320" s="6"/>
      <c r="G320" s="27"/>
      <c r="H320" s="27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ht="15.75" customHeight="1">
      <c r="A321" s="6"/>
      <c r="B321" s="72"/>
      <c r="C321" s="60"/>
      <c r="D321" s="6"/>
      <c r="E321" s="6"/>
      <c r="F321" s="6"/>
      <c r="G321" s="27"/>
      <c r="H321" s="27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ht="15.75" customHeight="1">
      <c r="A322" s="6"/>
      <c r="B322" s="72"/>
      <c r="C322" s="60"/>
      <c r="D322" s="6"/>
      <c r="E322" s="6"/>
      <c r="F322" s="6"/>
      <c r="G322" s="27"/>
      <c r="H322" s="27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ht="15.75" customHeight="1">
      <c r="A323" s="6"/>
      <c r="B323" s="72"/>
      <c r="C323" s="60"/>
      <c r="D323" s="6"/>
      <c r="E323" s="6"/>
      <c r="F323" s="6"/>
      <c r="G323" s="27"/>
      <c r="H323" s="27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ht="15.75" customHeight="1">
      <c r="A324" s="6"/>
      <c r="B324" s="72"/>
      <c r="C324" s="60"/>
      <c r="D324" s="6"/>
      <c r="E324" s="6"/>
      <c r="F324" s="6"/>
      <c r="G324" s="27"/>
      <c r="H324" s="27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ht="15.75" customHeight="1">
      <c r="A325" s="6"/>
      <c r="B325" s="72"/>
      <c r="C325" s="60"/>
      <c r="D325" s="6"/>
      <c r="E325" s="6"/>
      <c r="F325" s="6"/>
      <c r="G325" s="27"/>
      <c r="H325" s="27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ht="15.75" customHeight="1">
      <c r="A326" s="6"/>
      <c r="B326" s="72"/>
      <c r="C326" s="60"/>
      <c r="D326" s="6"/>
      <c r="E326" s="6"/>
      <c r="F326" s="6"/>
      <c r="G326" s="27"/>
      <c r="H326" s="27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ht="15.75" customHeight="1">
      <c r="A327" s="6"/>
      <c r="B327" s="72"/>
      <c r="C327" s="60"/>
      <c r="D327" s="6"/>
      <c r="E327" s="6"/>
      <c r="F327" s="6"/>
      <c r="G327" s="27"/>
      <c r="H327" s="27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ht="15.75" customHeight="1">
      <c r="A328" s="6"/>
      <c r="B328" s="72"/>
      <c r="C328" s="60"/>
      <c r="D328" s="6"/>
      <c r="E328" s="6"/>
      <c r="F328" s="6"/>
      <c r="G328" s="27"/>
      <c r="H328" s="27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ht="15.75" customHeight="1">
      <c r="A329" s="6"/>
      <c r="B329" s="72"/>
      <c r="C329" s="60"/>
      <c r="D329" s="6"/>
      <c r="E329" s="6"/>
      <c r="F329" s="6"/>
      <c r="G329" s="27"/>
      <c r="H329" s="27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ht="15.75" customHeight="1">
      <c r="A330" s="6"/>
      <c r="B330" s="72"/>
      <c r="C330" s="60"/>
      <c r="D330" s="6"/>
      <c r="E330" s="6"/>
      <c r="F330" s="6"/>
      <c r="G330" s="27"/>
      <c r="H330" s="27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ht="15.75" customHeight="1">
      <c r="A331" s="6"/>
      <c r="B331" s="72"/>
      <c r="C331" s="60"/>
      <c r="D331" s="6"/>
      <c r="E331" s="6"/>
      <c r="F331" s="6"/>
      <c r="G331" s="27"/>
      <c r="H331" s="27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ht="15.75" customHeight="1">
      <c r="A332" s="6"/>
      <c r="B332" s="72"/>
      <c r="C332" s="60"/>
      <c r="D332" s="6"/>
      <c r="E332" s="6"/>
      <c r="F332" s="6"/>
      <c r="G332" s="27"/>
      <c r="H332" s="27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ht="15.75" customHeight="1">
      <c r="A333" s="6"/>
      <c r="B333" s="72"/>
      <c r="C333" s="60"/>
      <c r="D333" s="6"/>
      <c r="E333" s="6"/>
      <c r="F333" s="6"/>
      <c r="G333" s="27"/>
      <c r="H333" s="27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ht="15.75" customHeight="1">
      <c r="A334" s="6"/>
      <c r="B334" s="72"/>
      <c r="C334" s="60"/>
      <c r="D334" s="6"/>
      <c r="E334" s="6"/>
      <c r="F334" s="6"/>
      <c r="G334" s="27"/>
      <c r="H334" s="27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ht="15.75" customHeight="1">
      <c r="A335" s="6"/>
      <c r="B335" s="72"/>
      <c r="C335" s="60"/>
      <c r="D335" s="6"/>
      <c r="E335" s="6"/>
      <c r="F335" s="6"/>
      <c r="G335" s="27"/>
      <c r="H335" s="27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ht="15.75" customHeight="1">
      <c r="A336" s="6"/>
      <c r="B336" s="72"/>
      <c r="C336" s="60"/>
      <c r="D336" s="6"/>
      <c r="E336" s="6"/>
      <c r="F336" s="6"/>
      <c r="G336" s="27"/>
      <c r="H336" s="27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ht="15.75" customHeight="1">
      <c r="A337" s="6"/>
      <c r="B337" s="72"/>
      <c r="C337" s="60"/>
      <c r="D337" s="6"/>
      <c r="E337" s="6"/>
      <c r="F337" s="6"/>
      <c r="G337" s="27"/>
      <c r="H337" s="27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ht="15.75" customHeight="1">
      <c r="A338" s="6"/>
      <c r="B338" s="72"/>
      <c r="C338" s="60"/>
      <c r="D338" s="6"/>
      <c r="E338" s="6"/>
      <c r="F338" s="6"/>
      <c r="G338" s="27"/>
      <c r="H338" s="27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ht="15.75" customHeight="1">
      <c r="A339" s="6"/>
      <c r="B339" s="72"/>
      <c r="C339" s="60"/>
      <c r="D339" s="6"/>
      <c r="E339" s="6"/>
      <c r="F339" s="6"/>
      <c r="G339" s="27"/>
      <c r="H339" s="27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ht="15.75" customHeight="1">
      <c r="A340" s="6"/>
      <c r="B340" s="72"/>
      <c r="C340" s="60"/>
      <c r="D340" s="6"/>
      <c r="E340" s="6"/>
      <c r="F340" s="6"/>
      <c r="G340" s="27"/>
      <c r="H340" s="27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ht="15.75" customHeight="1">
      <c r="A341" s="6"/>
      <c r="B341" s="72"/>
      <c r="C341" s="60"/>
      <c r="D341" s="6"/>
      <c r="E341" s="6"/>
      <c r="F341" s="6"/>
      <c r="G341" s="27"/>
      <c r="H341" s="27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ht="15.75" customHeight="1">
      <c r="A342" s="6"/>
      <c r="B342" s="72"/>
      <c r="C342" s="60"/>
      <c r="D342" s="6"/>
      <c r="E342" s="6"/>
      <c r="F342" s="6"/>
      <c r="G342" s="27"/>
      <c r="H342" s="27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ht="15.75" customHeight="1">
      <c r="A343" s="6"/>
      <c r="B343" s="72"/>
      <c r="C343" s="60"/>
      <c r="D343" s="6"/>
      <c r="E343" s="6"/>
      <c r="F343" s="6"/>
      <c r="G343" s="27"/>
      <c r="H343" s="27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ht="15.75" customHeight="1">
      <c r="A344" s="6"/>
      <c r="B344" s="72"/>
      <c r="C344" s="60"/>
      <c r="D344" s="6"/>
      <c r="E344" s="6"/>
      <c r="F344" s="6"/>
      <c r="G344" s="27"/>
      <c r="H344" s="27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ht="15.75" customHeight="1">
      <c r="A345" s="6"/>
      <c r="B345" s="72"/>
      <c r="C345" s="60"/>
      <c r="D345" s="6"/>
      <c r="E345" s="6"/>
      <c r="F345" s="6"/>
      <c r="G345" s="27"/>
      <c r="H345" s="27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ht="15.75" customHeight="1">
      <c r="A346" s="6"/>
      <c r="B346" s="72"/>
      <c r="C346" s="60"/>
      <c r="D346" s="6"/>
      <c r="E346" s="6"/>
      <c r="F346" s="6"/>
      <c r="G346" s="27"/>
      <c r="H346" s="27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ht="15.75" customHeight="1">
      <c r="A347" s="6"/>
      <c r="B347" s="72"/>
      <c r="C347" s="60"/>
      <c r="D347" s="6"/>
      <c r="E347" s="6"/>
      <c r="F347" s="6"/>
      <c r="G347" s="27"/>
      <c r="H347" s="27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ht="15.75" customHeight="1">
      <c r="A348" s="6"/>
      <c r="B348" s="72"/>
      <c r="C348" s="60"/>
      <c r="D348" s="6"/>
      <c r="E348" s="6"/>
      <c r="F348" s="6"/>
      <c r="G348" s="27"/>
      <c r="H348" s="27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ht="15.75" customHeight="1">
      <c r="A349" s="6"/>
      <c r="B349" s="72"/>
      <c r="C349" s="60"/>
      <c r="D349" s="6"/>
      <c r="E349" s="6"/>
      <c r="F349" s="6"/>
      <c r="G349" s="27"/>
      <c r="H349" s="27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ht="15.75" customHeight="1">
      <c r="A350" s="6"/>
      <c r="B350" s="72"/>
      <c r="C350" s="60"/>
      <c r="D350" s="6"/>
      <c r="E350" s="6"/>
      <c r="F350" s="6"/>
      <c r="G350" s="27"/>
      <c r="H350" s="27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ht="15.75" customHeight="1">
      <c r="A351" s="6"/>
      <c r="B351" s="72"/>
      <c r="C351" s="60"/>
      <c r="D351" s="6"/>
      <c r="E351" s="6"/>
      <c r="F351" s="6"/>
      <c r="G351" s="27"/>
      <c r="H351" s="27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ht="15.75" customHeight="1">
      <c r="A352" s="6"/>
      <c r="B352" s="72"/>
      <c r="C352" s="60"/>
      <c r="D352" s="6"/>
      <c r="E352" s="6"/>
      <c r="F352" s="6"/>
      <c r="G352" s="27"/>
      <c r="H352" s="27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ht="15.75" customHeight="1">
      <c r="A353" s="6"/>
      <c r="B353" s="72"/>
      <c r="C353" s="60"/>
      <c r="D353" s="6"/>
      <c r="E353" s="6"/>
      <c r="F353" s="6"/>
      <c r="G353" s="27"/>
      <c r="H353" s="27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ht="15.75" customHeight="1">
      <c r="A354" s="6"/>
      <c r="B354" s="72"/>
      <c r="C354" s="60"/>
      <c r="D354" s="6"/>
      <c r="E354" s="6"/>
      <c r="F354" s="6"/>
      <c r="G354" s="27"/>
      <c r="H354" s="27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ht="15.75" customHeight="1">
      <c r="A355" s="6"/>
      <c r="B355" s="72"/>
      <c r="C355" s="60"/>
      <c r="D355" s="6"/>
      <c r="E355" s="6"/>
      <c r="F355" s="6"/>
      <c r="G355" s="27"/>
      <c r="H355" s="27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ht="15.75" customHeight="1">
      <c r="A356" s="6"/>
      <c r="B356" s="72"/>
      <c r="C356" s="60"/>
      <c r="D356" s="6"/>
      <c r="E356" s="6"/>
      <c r="F356" s="6"/>
      <c r="G356" s="27"/>
      <c r="H356" s="27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ht="15.75" customHeight="1">
      <c r="A357" s="6"/>
      <c r="B357" s="72"/>
      <c r="C357" s="60"/>
      <c r="D357" s="6"/>
      <c r="E357" s="6"/>
      <c r="F357" s="6"/>
      <c r="G357" s="27"/>
      <c r="H357" s="27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ht="15.75" customHeight="1">
      <c r="A358" s="6"/>
      <c r="B358" s="72"/>
      <c r="C358" s="60"/>
      <c r="D358" s="6"/>
      <c r="E358" s="6"/>
      <c r="F358" s="6"/>
      <c r="G358" s="27"/>
      <c r="H358" s="27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ht="15.75" customHeight="1">
      <c r="A359" s="6"/>
      <c r="B359" s="72"/>
      <c r="C359" s="60"/>
      <c r="D359" s="6"/>
      <c r="E359" s="6"/>
      <c r="F359" s="6"/>
      <c r="G359" s="27"/>
      <c r="H359" s="27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ht="15.75" customHeight="1">
      <c r="A360" s="6"/>
      <c r="B360" s="72"/>
      <c r="C360" s="60"/>
      <c r="D360" s="6"/>
      <c r="E360" s="6"/>
      <c r="F360" s="6"/>
      <c r="G360" s="27"/>
      <c r="H360" s="27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ht="15.75" customHeight="1">
      <c r="A361" s="6"/>
      <c r="B361" s="72"/>
      <c r="C361" s="60"/>
      <c r="D361" s="6"/>
      <c r="E361" s="6"/>
      <c r="F361" s="6"/>
      <c r="G361" s="27"/>
      <c r="H361" s="27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ht="15.75" customHeight="1">
      <c r="A362" s="6"/>
      <c r="B362" s="72"/>
      <c r="C362" s="60"/>
      <c r="D362" s="6"/>
      <c r="E362" s="6"/>
      <c r="F362" s="6"/>
      <c r="G362" s="27"/>
      <c r="H362" s="27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ht="15.75" customHeight="1">
      <c r="A363" s="6"/>
      <c r="B363" s="72"/>
      <c r="C363" s="60"/>
      <c r="D363" s="6"/>
      <c r="E363" s="6"/>
      <c r="F363" s="6"/>
      <c r="G363" s="27"/>
      <c r="H363" s="27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ht="15.75" customHeight="1">
      <c r="A364" s="6"/>
      <c r="B364" s="72"/>
      <c r="C364" s="60"/>
      <c r="D364" s="6"/>
      <c r="E364" s="6"/>
      <c r="F364" s="6"/>
      <c r="G364" s="27"/>
      <c r="H364" s="27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ht="15.75" customHeight="1">
      <c r="A365" s="6"/>
      <c r="B365" s="72"/>
      <c r="C365" s="60"/>
      <c r="D365" s="6"/>
      <c r="E365" s="6"/>
      <c r="F365" s="6"/>
      <c r="G365" s="27"/>
      <c r="H365" s="27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ht="15.75" customHeight="1">
      <c r="A366" s="6"/>
      <c r="B366" s="72"/>
      <c r="C366" s="60"/>
      <c r="D366" s="6"/>
      <c r="E366" s="6"/>
      <c r="F366" s="6"/>
      <c r="G366" s="27"/>
      <c r="H366" s="27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ht="15.75" customHeight="1">
      <c r="A367" s="6"/>
      <c r="B367" s="72"/>
      <c r="C367" s="60"/>
      <c r="D367" s="6"/>
      <c r="E367" s="6"/>
      <c r="F367" s="6"/>
      <c r="G367" s="27"/>
      <c r="H367" s="27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ht="15.75" customHeight="1">
      <c r="A368" s="6"/>
      <c r="B368" s="72"/>
      <c r="C368" s="60"/>
      <c r="D368" s="6"/>
      <c r="E368" s="6"/>
      <c r="F368" s="6"/>
      <c r="G368" s="27"/>
      <c r="H368" s="27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ht="15.75" customHeight="1">
      <c r="A369" s="6"/>
      <c r="B369" s="72"/>
      <c r="C369" s="60"/>
      <c r="D369" s="6"/>
      <c r="E369" s="6"/>
      <c r="F369" s="6"/>
      <c r="G369" s="27"/>
      <c r="H369" s="27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ht="15.75" customHeight="1">
      <c r="A370" s="6"/>
      <c r="B370" s="72"/>
      <c r="C370" s="60"/>
      <c r="D370" s="6"/>
      <c r="E370" s="6"/>
      <c r="F370" s="6"/>
      <c r="G370" s="27"/>
      <c r="H370" s="27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ht="15.75" customHeight="1">
      <c r="A371" s="6"/>
      <c r="B371" s="72"/>
      <c r="C371" s="60"/>
      <c r="D371" s="6"/>
      <c r="E371" s="6"/>
      <c r="F371" s="6"/>
      <c r="G371" s="27"/>
      <c r="H371" s="27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ht="15.75" customHeight="1">
      <c r="A372" s="6"/>
      <c r="B372" s="72"/>
      <c r="C372" s="60"/>
      <c r="D372" s="6"/>
      <c r="E372" s="6"/>
      <c r="F372" s="6"/>
      <c r="G372" s="27"/>
      <c r="H372" s="27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ht="15.75" customHeight="1">
      <c r="A373" s="6"/>
      <c r="B373" s="72"/>
      <c r="C373" s="60"/>
      <c r="D373" s="6"/>
      <c r="E373" s="6"/>
      <c r="F373" s="6"/>
      <c r="G373" s="27"/>
      <c r="H373" s="27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ht="15.75" customHeight="1">
      <c r="A374" s="6"/>
      <c r="B374" s="72"/>
      <c r="C374" s="60"/>
      <c r="D374" s="6"/>
      <c r="E374" s="6"/>
      <c r="F374" s="6"/>
      <c r="G374" s="27"/>
      <c r="H374" s="27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ht="15.75" customHeight="1">
      <c r="A375" s="6"/>
      <c r="B375" s="72"/>
      <c r="C375" s="60"/>
      <c r="D375" s="6"/>
      <c r="E375" s="6"/>
      <c r="F375" s="6"/>
      <c r="G375" s="27"/>
      <c r="H375" s="27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ht="15.75" customHeight="1">
      <c r="A376" s="6"/>
      <c r="B376" s="72"/>
      <c r="C376" s="60"/>
      <c r="D376" s="6"/>
      <c r="E376" s="6"/>
      <c r="F376" s="6"/>
      <c r="G376" s="27"/>
      <c r="H376" s="27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ht="15.75" customHeight="1">
      <c r="A377" s="6"/>
      <c r="B377" s="72"/>
      <c r="C377" s="60"/>
      <c r="D377" s="6"/>
      <c r="E377" s="6"/>
      <c r="F377" s="6"/>
      <c r="G377" s="27"/>
      <c r="H377" s="27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ht="15.75" customHeight="1">
      <c r="A378" s="6"/>
      <c r="B378" s="72"/>
      <c r="C378" s="60"/>
      <c r="D378" s="6"/>
      <c r="E378" s="6"/>
      <c r="F378" s="6"/>
      <c r="G378" s="27"/>
      <c r="H378" s="27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B3:B4"/>
    <mergeCell ref="C3:C4"/>
    <mergeCell ref="E3:E4"/>
    <mergeCell ref="F3:F4"/>
    <mergeCell ref="G3:G4"/>
    <mergeCell ref="H3:H4"/>
    <mergeCell ref="D3:D4"/>
    <mergeCell ref="I3:I4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2021-09-09T13:33:53Z</dcterms:created>
  <dc:creator>Ida Bolander</dc:creator>
</cp:coreProperties>
</file>